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Sheet1" sheetId="1" r:id="rId1"/>
    <sheet name="Sheet3" sheetId="2" r:id="rId2"/>
  </sheets>
  <definedNames>
    <definedName name="solver_adj" localSheetId="1" hidden="1">'Sheet3'!$B$20:$D$31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'Sheet3'!$B$20:$B$31</definedName>
    <definedName name="solver_lhs2" localSheetId="1" hidden="1">'Sheet3'!$C$20:$C$31</definedName>
    <definedName name="solver_lhs3" localSheetId="1" hidden="1">'Sheet3'!$B$40:$B$51</definedName>
    <definedName name="solver_lin" localSheetId="1" hidden="1">1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'Sheet3'!$G$21</definedName>
    <definedName name="solver_pre" localSheetId="1" hidden="1">0.000001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hs1" localSheetId="1" hidden="1">'Sheet3'!$B$3:$B$14</definedName>
    <definedName name="solver_rhs2" localSheetId="1" hidden="1">'Sheet3'!$C$3:$C$14</definedName>
    <definedName name="solver_rhs3" localSheetId="1" hidden="1">'Sheet3'!$G$3:$G$14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<sst xmlns="http://schemas.openxmlformats.org/spreadsheetml/2006/main" count="79" uniqueCount="35">
  <si>
    <t>Month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</si>
  <si>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</si>
  <si>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</si>
  <si>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</si>
  <si>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</si>
  <si>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</si>
  <si>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</si>
  <si>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</si>
  <si>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</si>
  <si>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</si>
  <si>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</si>
  <si>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</si>
  <si>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</si>
  <si>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Demand</t>
  </si>
  <si>
    <t>Reg Prod</t>
  </si>
  <si>
    <t>Over Time</t>
  </si>
  <si>
    <t>Available</t>
  </si>
  <si>
    <t>Sold</t>
  </si>
  <si>
    <t>Inventory</t>
  </si>
  <si>
    <t>Lost Sales</t>
  </si>
  <si>
    <t>Under Time</t>
  </si>
  <si>
    <t>Change in P</t>
  </si>
  <si>
    <t>Total</t>
  </si>
  <si>
    <t>Cost /unit</t>
  </si>
  <si>
    <t>Total Cost</t>
  </si>
  <si>
    <t>Data</t>
  </si>
  <si>
    <t>Decision Variables</t>
  </si>
  <si>
    <t>Model Output</t>
  </si>
  <si>
    <t>RT Prod</t>
  </si>
  <si>
    <t>OT Prod</t>
  </si>
  <si>
    <t>Capacity</t>
  </si>
  <si>
    <t>Production Cost</t>
  </si>
  <si>
    <t>Inv Cost</t>
  </si>
  <si>
    <t>Demand Balance</t>
  </si>
  <si>
    <t>Optimization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</si>
</sst>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4" borderId="0" xfId="0" applyFill="1" applyAlignment="1">
      <alignment/>
    </xf>
    <xf numFmtId="1" fontId="0" fillId="3" borderId="1" xfId="0" applyNumberFormat="1" applyFill="1" applyBorder="1" applyAlignment="1">
      <alignment/>
    </xf>
    <xf numFmtId="0" fontId="0" fillId="5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150" zoomScaleNormal="150" workbookViewId="0" topLeftCell="A4">
      <selection activeCell="F18" sqref="F18"/>
    </sheetView>
  </sheetViews>
  <sheetFormatPr defaultColWidth="9.140625" defaultRowHeight="12.75"/>
  <cols>
    <col min="3" max="3" width="10.421875" style="0" bestFit="1" customWidth="1"/>
    <col min="8" max="8" width="8.28125" style="0" customWidth="1"/>
    <col min="9" max="9" width="7.140625" style="0" customWidth="1"/>
    <col min="10" max="10" width="6.7109375" style="0" customWidth="1"/>
  </cols>
  <sheetData>
    <row r="1" spans="1:10" ht="12.75">
      <c r="A1" t="s">
        <v>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</row>
    <row r="2" spans="1:7" ht="12.75">
      <c r="A2" t="s">
        <v>1</v>
      </c>
      <c r="C2" s="1">
        <v>2200</v>
      </c>
      <c r="G2" s="1">
        <v>1000</v>
      </c>
    </row>
    <row r="3" spans="1:10" ht="12.75">
      <c r="A3" t="s">
        <v>2</v>
      </c>
      <c r="B3" s="1">
        <v>1500</v>
      </c>
      <c r="C3" s="2">
        <v>2200</v>
      </c>
      <c r="D3" s="2">
        <v>0</v>
      </c>
      <c r="E3">
        <f>G2+C3+D3</f>
        <v>3200</v>
      </c>
      <c r="F3">
        <f>IF(E3&gt;B3,B3,E3)</f>
        <v>1500</v>
      </c>
      <c r="G3">
        <f>E3-F3</f>
        <v>1700</v>
      </c>
      <c r="H3">
        <f>IF(E3&lt;B3,B3-E3,0)</f>
        <v>0</v>
      </c>
      <c r="I3">
        <f>2200-C3</f>
        <v>0</v>
      </c>
      <c r="J3">
        <f>ABS(C3+D3-C2-D2)</f>
        <v>0</v>
      </c>
    </row>
    <row r="4" spans="1:10" ht="12.75">
      <c r="A4" t="s">
        <v>3</v>
      </c>
      <c r="B4" s="1">
        <v>1000</v>
      </c>
      <c r="C4" s="2">
        <v>2200</v>
      </c>
      <c r="D4" s="2">
        <v>0</v>
      </c>
      <c r="E4">
        <f aca="true" t="shared" si="0" ref="E4:E14">G3+C4+D4</f>
        <v>3900</v>
      </c>
      <c r="F4">
        <f aca="true" t="shared" si="1" ref="F4:F14">IF(E4&gt;B4,B4,E4)</f>
        <v>1000</v>
      </c>
      <c r="G4">
        <f aca="true" t="shared" si="2" ref="G4:G14">E4-F4</f>
        <v>2900</v>
      </c>
      <c r="H4">
        <f aca="true" t="shared" si="3" ref="H4:H14">IF(E4&lt;B4,B4-E4,0)</f>
        <v>0</v>
      </c>
      <c r="I4">
        <f aca="true" t="shared" si="4" ref="I4:I14">2200-C4</f>
        <v>0</v>
      </c>
      <c r="J4">
        <f aca="true" t="shared" si="5" ref="J4:J14">ABS(C4+D4-C3-D3)</f>
        <v>0</v>
      </c>
    </row>
    <row r="5" spans="1:10" ht="12.75">
      <c r="A5" t="s">
        <v>4</v>
      </c>
      <c r="B5" s="1">
        <v>1900</v>
      </c>
      <c r="C5" s="2">
        <v>2200</v>
      </c>
      <c r="D5" s="2">
        <v>0</v>
      </c>
      <c r="E5">
        <f t="shared" si="0"/>
        <v>5100</v>
      </c>
      <c r="F5">
        <f t="shared" si="1"/>
        <v>1900</v>
      </c>
      <c r="G5">
        <f t="shared" si="2"/>
        <v>3200</v>
      </c>
      <c r="H5">
        <f t="shared" si="3"/>
        <v>0</v>
      </c>
      <c r="I5">
        <f t="shared" si="4"/>
        <v>0</v>
      </c>
      <c r="J5">
        <f t="shared" si="5"/>
        <v>0</v>
      </c>
    </row>
    <row r="6" spans="1:10" ht="12.75">
      <c r="A6" t="s">
        <v>5</v>
      </c>
      <c r="B6" s="1">
        <v>2600</v>
      </c>
      <c r="C6" s="2">
        <v>2200</v>
      </c>
      <c r="D6" s="2">
        <v>0</v>
      </c>
      <c r="E6">
        <f t="shared" si="0"/>
        <v>5400</v>
      </c>
      <c r="F6">
        <f t="shared" si="1"/>
        <v>2600</v>
      </c>
      <c r="G6">
        <f t="shared" si="2"/>
        <v>2800</v>
      </c>
      <c r="H6">
        <f t="shared" si="3"/>
        <v>0</v>
      </c>
      <c r="I6">
        <f t="shared" si="4"/>
        <v>0</v>
      </c>
      <c r="J6">
        <f t="shared" si="5"/>
        <v>0</v>
      </c>
    </row>
    <row r="7" spans="1:10" ht="12.75">
      <c r="A7" t="s">
        <v>6</v>
      </c>
      <c r="B7" s="1">
        <v>2800</v>
      </c>
      <c r="C7" s="2">
        <v>2200</v>
      </c>
      <c r="D7" s="2">
        <v>0</v>
      </c>
      <c r="E7">
        <f t="shared" si="0"/>
        <v>5000</v>
      </c>
      <c r="F7">
        <f t="shared" si="1"/>
        <v>2800</v>
      </c>
      <c r="G7">
        <f t="shared" si="2"/>
        <v>2200</v>
      </c>
      <c r="H7">
        <f t="shared" si="3"/>
        <v>0</v>
      </c>
      <c r="I7">
        <f t="shared" si="4"/>
        <v>0</v>
      </c>
      <c r="J7">
        <f t="shared" si="5"/>
        <v>0</v>
      </c>
    </row>
    <row r="8" spans="1:10" ht="12.75">
      <c r="A8" t="s">
        <v>7</v>
      </c>
      <c r="B8" s="1">
        <v>3100</v>
      </c>
      <c r="C8" s="2">
        <v>2200</v>
      </c>
      <c r="D8" s="2">
        <v>0</v>
      </c>
      <c r="E8">
        <f t="shared" si="0"/>
        <v>4400</v>
      </c>
      <c r="F8">
        <f t="shared" si="1"/>
        <v>3100</v>
      </c>
      <c r="G8">
        <f t="shared" si="2"/>
        <v>1300</v>
      </c>
      <c r="H8">
        <f t="shared" si="3"/>
        <v>0</v>
      </c>
      <c r="I8">
        <f t="shared" si="4"/>
        <v>0</v>
      </c>
      <c r="J8">
        <f t="shared" si="5"/>
        <v>0</v>
      </c>
    </row>
    <row r="9" spans="1:10" ht="12.75">
      <c r="A9" t="s">
        <v>8</v>
      </c>
      <c r="B9" s="1">
        <v>3200</v>
      </c>
      <c r="C9" s="2">
        <v>2200</v>
      </c>
      <c r="D9" s="2">
        <v>0</v>
      </c>
      <c r="E9">
        <f t="shared" si="0"/>
        <v>3500</v>
      </c>
      <c r="F9">
        <f t="shared" si="1"/>
        <v>3200</v>
      </c>
      <c r="G9">
        <f t="shared" si="2"/>
        <v>300</v>
      </c>
      <c r="H9">
        <f t="shared" si="3"/>
        <v>0</v>
      </c>
      <c r="I9">
        <f t="shared" si="4"/>
        <v>0</v>
      </c>
      <c r="J9">
        <f t="shared" si="5"/>
        <v>0</v>
      </c>
    </row>
    <row r="10" spans="1:10" ht="12.75">
      <c r="A10" t="s">
        <v>9</v>
      </c>
      <c r="B10" s="1">
        <v>3000</v>
      </c>
      <c r="C10" s="2">
        <v>2200</v>
      </c>
      <c r="D10" s="2">
        <v>500</v>
      </c>
      <c r="E10">
        <f t="shared" si="0"/>
        <v>3000</v>
      </c>
      <c r="F10">
        <f t="shared" si="1"/>
        <v>3000</v>
      </c>
      <c r="G10">
        <f t="shared" si="2"/>
        <v>0</v>
      </c>
      <c r="H10">
        <f t="shared" si="3"/>
        <v>0</v>
      </c>
      <c r="I10">
        <f t="shared" si="4"/>
        <v>0</v>
      </c>
      <c r="J10">
        <f t="shared" si="5"/>
        <v>500</v>
      </c>
    </row>
    <row r="11" spans="1:10" ht="12.75">
      <c r="A11" t="s">
        <v>10</v>
      </c>
      <c r="B11" s="1">
        <v>2000</v>
      </c>
      <c r="C11" s="2">
        <v>2000</v>
      </c>
      <c r="D11" s="2">
        <v>0</v>
      </c>
      <c r="E11">
        <f t="shared" si="0"/>
        <v>2000</v>
      </c>
      <c r="F11">
        <f t="shared" si="1"/>
        <v>2000</v>
      </c>
      <c r="G11">
        <f t="shared" si="2"/>
        <v>0</v>
      </c>
      <c r="H11">
        <f t="shared" si="3"/>
        <v>0</v>
      </c>
      <c r="I11">
        <f t="shared" si="4"/>
        <v>200</v>
      </c>
      <c r="J11">
        <f t="shared" si="5"/>
        <v>700</v>
      </c>
    </row>
    <row r="12" spans="1:10" ht="12.75">
      <c r="A12" t="s">
        <v>11</v>
      </c>
      <c r="B12" s="1">
        <v>1000</v>
      </c>
      <c r="C12" s="2">
        <v>1500</v>
      </c>
      <c r="D12" s="2">
        <v>0</v>
      </c>
      <c r="E12">
        <f t="shared" si="0"/>
        <v>1500</v>
      </c>
      <c r="F12">
        <f t="shared" si="1"/>
        <v>1000</v>
      </c>
      <c r="G12">
        <f t="shared" si="2"/>
        <v>500</v>
      </c>
      <c r="H12">
        <f t="shared" si="3"/>
        <v>0</v>
      </c>
      <c r="I12">
        <f t="shared" si="4"/>
        <v>700</v>
      </c>
      <c r="J12">
        <f t="shared" si="5"/>
        <v>500</v>
      </c>
    </row>
    <row r="13" spans="1:10" ht="12.75">
      <c r="A13" t="s">
        <v>12</v>
      </c>
      <c r="B13" s="1">
        <v>1800</v>
      </c>
      <c r="C13" s="2">
        <v>1500</v>
      </c>
      <c r="D13" s="2">
        <v>0</v>
      </c>
      <c r="E13">
        <f t="shared" si="0"/>
        <v>2000</v>
      </c>
      <c r="F13">
        <f t="shared" si="1"/>
        <v>1800</v>
      </c>
      <c r="G13">
        <f t="shared" si="2"/>
        <v>200</v>
      </c>
      <c r="H13">
        <f t="shared" si="3"/>
        <v>0</v>
      </c>
      <c r="I13">
        <f t="shared" si="4"/>
        <v>700</v>
      </c>
      <c r="J13">
        <f t="shared" si="5"/>
        <v>0</v>
      </c>
    </row>
    <row r="14" spans="1:10" ht="12.75">
      <c r="A14" t="s">
        <v>1</v>
      </c>
      <c r="B14" s="1">
        <v>2200</v>
      </c>
      <c r="C14" s="2">
        <v>2000</v>
      </c>
      <c r="D14" s="2">
        <v>0</v>
      </c>
      <c r="E14">
        <f t="shared" si="0"/>
        <v>2200</v>
      </c>
      <c r="F14">
        <f t="shared" si="1"/>
        <v>2200</v>
      </c>
      <c r="G14">
        <f t="shared" si="2"/>
        <v>0</v>
      </c>
      <c r="H14">
        <f t="shared" si="3"/>
        <v>0</v>
      </c>
      <c r="I14">
        <f t="shared" si="4"/>
        <v>200</v>
      </c>
      <c r="J14">
        <f t="shared" si="5"/>
        <v>500</v>
      </c>
    </row>
    <row r="16" spans="1:10" ht="12.75">
      <c r="A16" t="s">
        <v>22</v>
      </c>
      <c r="C16">
        <f>SUM(C3:C14)</f>
        <v>24600</v>
      </c>
      <c r="D16">
        <f>SUM(D3:D14)</f>
        <v>500</v>
      </c>
      <c r="G16">
        <f>SUM(G3:G14)</f>
        <v>15100</v>
      </c>
      <c r="H16">
        <f>SUM(H3:H14)</f>
        <v>0</v>
      </c>
      <c r="I16">
        <f>SUM(I3:I14)</f>
        <v>1800</v>
      </c>
      <c r="J16">
        <f>SUM(J3:J14)</f>
        <v>2200</v>
      </c>
    </row>
    <row r="18" spans="1:10" ht="12.75">
      <c r="A18" t="s">
        <v>23</v>
      </c>
      <c r="C18">
        <v>70</v>
      </c>
      <c r="D18">
        <v>76.5</v>
      </c>
      <c r="G18">
        <v>1.4</v>
      </c>
      <c r="H18">
        <v>90</v>
      </c>
      <c r="I18">
        <v>3</v>
      </c>
      <c r="J18">
        <v>5</v>
      </c>
    </row>
    <row r="20" spans="1:3" ht="12.75">
      <c r="A20" t="s">
        <v>24</v>
      </c>
      <c r="C20" s="3">
        <f>C18*C16+D18*D16+G18*G16+H18*H16+I18*I16+J18*J16</f>
        <v>1797790</v>
      </c>
    </row>
    <row r="22" spans="1:3" ht="12.75">
      <c r="A22" t="s">
        <v>34</v>
      </c>
      <c r="C22" s="18">
        <f>C18*C16+D18*D16+G18*G16</f>
        <v>1781390</v>
      </c>
    </row>
  </sheetData>
  <dataValidations count="2">
    <dataValidation type="whole" operator="lessThanOrEqual" allowBlank="1" showInputMessage="1" showErrorMessage="1" sqref="C3:C14">
      <formula1>2200</formula1>
    </dataValidation>
    <dataValidation type="whole" operator="lessThanOrEqual" allowBlank="1" showInputMessage="1" showErrorMessage="1" sqref="D3:D14">
      <formula1>600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150" zoomScaleNormal="150" workbookViewId="0" topLeftCell="A13">
      <selection activeCell="F39" sqref="F39"/>
    </sheetView>
  </sheetViews>
  <sheetFormatPr defaultColWidth="9.140625" defaultRowHeight="12.75"/>
  <sheetData>
    <row r="1" spans="1:5" ht="12.75">
      <c r="A1" t="s">
        <v>25</v>
      </c>
      <c r="B1" s="4" t="s">
        <v>30</v>
      </c>
      <c r="C1" s="4"/>
      <c r="D1" s="4" t="s">
        <v>31</v>
      </c>
      <c r="E1" s="4"/>
    </row>
    <row r="2" spans="2:7" ht="13.5" thickBot="1">
      <c r="B2" t="s">
        <v>28</v>
      </c>
      <c r="C2" t="s">
        <v>29</v>
      </c>
      <c r="D2" t="s">
        <v>28</v>
      </c>
      <c r="E2" t="s">
        <v>29</v>
      </c>
      <c r="F2" t="s">
        <v>32</v>
      </c>
      <c r="G2" t="s">
        <v>13</v>
      </c>
    </row>
    <row r="3" spans="1:7" ht="12.75">
      <c r="A3" t="s">
        <v>2</v>
      </c>
      <c r="B3" s="6">
        <v>2200</v>
      </c>
      <c r="C3" s="8">
        <v>600</v>
      </c>
      <c r="D3" s="10">
        <v>70</v>
      </c>
      <c r="E3" s="11">
        <v>76.5</v>
      </c>
      <c r="F3" s="12">
        <v>1.4</v>
      </c>
      <c r="G3" s="9">
        <v>1500</v>
      </c>
    </row>
    <row r="4" spans="1:7" ht="12.75">
      <c r="A4" t="s">
        <v>3</v>
      </c>
      <c r="B4" s="6">
        <v>2200</v>
      </c>
      <c r="C4" s="8">
        <v>600</v>
      </c>
      <c r="D4" s="13">
        <v>70</v>
      </c>
      <c r="E4" s="6">
        <v>76.5</v>
      </c>
      <c r="F4" s="14">
        <v>1.4</v>
      </c>
      <c r="G4" s="9">
        <v>1000</v>
      </c>
    </row>
    <row r="5" spans="1:7" ht="12.75">
      <c r="A5" t="s">
        <v>4</v>
      </c>
      <c r="B5" s="6">
        <v>2200</v>
      </c>
      <c r="C5" s="8">
        <v>600</v>
      </c>
      <c r="D5" s="13">
        <v>70</v>
      </c>
      <c r="E5" s="6">
        <v>76.5</v>
      </c>
      <c r="F5" s="14">
        <v>1.4</v>
      </c>
      <c r="G5" s="9">
        <v>1900</v>
      </c>
    </row>
    <row r="6" spans="1:7" ht="12.75">
      <c r="A6" t="s">
        <v>5</v>
      </c>
      <c r="B6" s="6">
        <v>2200</v>
      </c>
      <c r="C6" s="8">
        <v>600</v>
      </c>
      <c r="D6" s="13">
        <v>70</v>
      </c>
      <c r="E6" s="6">
        <v>76.5</v>
      </c>
      <c r="F6" s="14">
        <v>1.4</v>
      </c>
      <c r="G6" s="9">
        <v>2600</v>
      </c>
    </row>
    <row r="7" spans="1:7" ht="12.75">
      <c r="A7" t="s">
        <v>6</v>
      </c>
      <c r="B7" s="6">
        <v>2200</v>
      </c>
      <c r="C7" s="8">
        <v>600</v>
      </c>
      <c r="D7" s="13">
        <v>70</v>
      </c>
      <c r="E7" s="6">
        <v>76.5</v>
      </c>
      <c r="F7" s="14">
        <v>1.4</v>
      </c>
      <c r="G7" s="9">
        <v>2800</v>
      </c>
    </row>
    <row r="8" spans="1:7" ht="12.75">
      <c r="A8" t="s">
        <v>7</v>
      </c>
      <c r="B8" s="6">
        <v>2200</v>
      </c>
      <c r="C8" s="8">
        <v>600</v>
      </c>
      <c r="D8" s="13">
        <v>70</v>
      </c>
      <c r="E8" s="6">
        <v>76.5</v>
      </c>
      <c r="F8" s="14">
        <v>1.4</v>
      </c>
      <c r="G8" s="9">
        <v>3100</v>
      </c>
    </row>
    <row r="9" spans="1:7" ht="12.75">
      <c r="A9" t="s">
        <v>8</v>
      </c>
      <c r="B9" s="6">
        <v>2200</v>
      </c>
      <c r="C9" s="8">
        <v>600</v>
      </c>
      <c r="D9" s="13">
        <v>70</v>
      </c>
      <c r="E9" s="6">
        <v>76.5</v>
      </c>
      <c r="F9" s="14">
        <v>1.4</v>
      </c>
      <c r="G9" s="9">
        <v>3200</v>
      </c>
    </row>
    <row r="10" spans="1:7" ht="12.75">
      <c r="A10" t="s">
        <v>9</v>
      </c>
      <c r="B10" s="6">
        <v>2200</v>
      </c>
      <c r="C10" s="8">
        <v>600</v>
      </c>
      <c r="D10" s="13">
        <v>70</v>
      </c>
      <c r="E10" s="6">
        <v>76.5</v>
      </c>
      <c r="F10" s="14">
        <v>1.4</v>
      </c>
      <c r="G10" s="9">
        <v>3000</v>
      </c>
    </row>
    <row r="11" spans="1:7" ht="12.75">
      <c r="A11" t="s">
        <v>10</v>
      </c>
      <c r="B11" s="6">
        <v>2200</v>
      </c>
      <c r="C11" s="8">
        <v>600</v>
      </c>
      <c r="D11" s="13">
        <v>70</v>
      </c>
      <c r="E11" s="6">
        <v>76.5</v>
      </c>
      <c r="F11" s="14">
        <v>1.4</v>
      </c>
      <c r="G11" s="9">
        <v>2000</v>
      </c>
    </row>
    <row r="12" spans="1:7" ht="12.75">
      <c r="A12" t="s">
        <v>11</v>
      </c>
      <c r="B12" s="6">
        <v>2200</v>
      </c>
      <c r="C12" s="8">
        <v>600</v>
      </c>
      <c r="D12" s="13">
        <v>70</v>
      </c>
      <c r="E12" s="6">
        <v>76.5</v>
      </c>
      <c r="F12" s="14">
        <v>1.4</v>
      </c>
      <c r="G12" s="9">
        <v>1000</v>
      </c>
    </row>
    <row r="13" spans="1:7" ht="12.75">
      <c r="A13" t="s">
        <v>12</v>
      </c>
      <c r="B13" s="6">
        <v>2200</v>
      </c>
      <c r="C13" s="8">
        <v>600</v>
      </c>
      <c r="D13" s="13">
        <v>70</v>
      </c>
      <c r="E13" s="6">
        <v>76.5</v>
      </c>
      <c r="F13" s="14">
        <v>1.4</v>
      </c>
      <c r="G13" s="9">
        <v>1800</v>
      </c>
    </row>
    <row r="14" spans="1:7" ht="13.5" thickBot="1">
      <c r="A14" t="s">
        <v>1</v>
      </c>
      <c r="B14" s="6">
        <v>2200</v>
      </c>
      <c r="C14" s="8">
        <v>600</v>
      </c>
      <c r="D14" s="15">
        <v>70</v>
      </c>
      <c r="E14" s="16">
        <v>76.5</v>
      </c>
      <c r="F14" s="17">
        <v>1.4</v>
      </c>
      <c r="G14" s="9">
        <v>2200</v>
      </c>
    </row>
    <row r="17" ht="12.75">
      <c r="A17" t="s">
        <v>26</v>
      </c>
    </row>
    <row r="18" spans="2:4" ht="12.75">
      <c r="B18" t="s">
        <v>28</v>
      </c>
      <c r="C18" t="s">
        <v>29</v>
      </c>
      <c r="D18" t="s">
        <v>18</v>
      </c>
    </row>
    <row r="19" ht="12.75">
      <c r="D19" s="1">
        <v>1000</v>
      </c>
    </row>
    <row r="20" spans="1:4" ht="12.75">
      <c r="A20" t="s">
        <v>2</v>
      </c>
      <c r="B20" s="7">
        <v>899.9999989909188</v>
      </c>
      <c r="C20" s="7">
        <v>0</v>
      </c>
      <c r="D20" s="7">
        <v>400.0000000000032</v>
      </c>
    </row>
    <row r="21" spans="1:7" ht="12.75">
      <c r="A21" t="s">
        <v>3</v>
      </c>
      <c r="B21" s="7">
        <v>2200</v>
      </c>
      <c r="C21" s="7">
        <v>0</v>
      </c>
      <c r="D21" s="7">
        <v>1600</v>
      </c>
      <c r="F21" t="s">
        <v>24</v>
      </c>
      <c r="G21" s="18">
        <f>SUMPRODUCT(D3:F14,B20:D31)</f>
        <v>1778639.9999293643</v>
      </c>
    </row>
    <row r="22" spans="1:4" ht="12.75">
      <c r="A22" t="s">
        <v>4</v>
      </c>
      <c r="B22" s="7">
        <v>2200</v>
      </c>
      <c r="C22" s="7">
        <v>0</v>
      </c>
      <c r="D22" s="7">
        <v>1900</v>
      </c>
    </row>
    <row r="23" spans="1:4" ht="12.75">
      <c r="A23" t="s">
        <v>5</v>
      </c>
      <c r="B23" s="7">
        <v>2200</v>
      </c>
      <c r="C23" s="7">
        <v>0</v>
      </c>
      <c r="D23" s="7">
        <v>1500</v>
      </c>
    </row>
    <row r="24" spans="1:4" ht="12.75">
      <c r="A24" t="s">
        <v>6</v>
      </c>
      <c r="B24" s="7">
        <v>2200</v>
      </c>
      <c r="C24" s="7">
        <v>0</v>
      </c>
      <c r="D24" s="7">
        <v>900.0000000000018</v>
      </c>
    </row>
    <row r="25" spans="1:4" ht="12.75">
      <c r="A25" t="s">
        <v>7</v>
      </c>
      <c r="B25" s="7">
        <v>2200</v>
      </c>
      <c r="C25" s="7">
        <v>600</v>
      </c>
      <c r="D25" s="7">
        <v>600.0000000000014</v>
      </c>
    </row>
    <row r="26" spans="1:4" ht="12.75">
      <c r="A26" t="s">
        <v>8</v>
      </c>
      <c r="B26" s="7">
        <v>2200</v>
      </c>
      <c r="C26" s="7">
        <v>600</v>
      </c>
      <c r="D26" s="7">
        <v>200</v>
      </c>
    </row>
    <row r="27" spans="1:4" ht="12.75">
      <c r="A27" t="s">
        <v>9</v>
      </c>
      <c r="B27" s="7">
        <v>2200</v>
      </c>
      <c r="C27" s="7">
        <v>600</v>
      </c>
      <c r="D27" s="7">
        <v>0</v>
      </c>
    </row>
    <row r="28" spans="1:4" ht="12.75">
      <c r="A28" t="s">
        <v>10</v>
      </c>
      <c r="B28" s="7">
        <v>2000</v>
      </c>
      <c r="C28" s="7">
        <v>0</v>
      </c>
      <c r="D28" s="7">
        <v>0</v>
      </c>
    </row>
    <row r="29" spans="1:4" ht="12.75">
      <c r="A29" t="s">
        <v>11</v>
      </c>
      <c r="B29" s="7">
        <v>1000</v>
      </c>
      <c r="C29" s="7">
        <v>0</v>
      </c>
      <c r="D29" s="7">
        <v>0</v>
      </c>
    </row>
    <row r="30" spans="1:4" ht="12.75">
      <c r="A30" t="s">
        <v>12</v>
      </c>
      <c r="B30" s="7">
        <v>1800</v>
      </c>
      <c r="C30" s="7">
        <v>0</v>
      </c>
      <c r="D30" s="19">
        <v>4.547473508864641E-13</v>
      </c>
    </row>
    <row r="31" spans="1:4" ht="12.75">
      <c r="A31" t="s">
        <v>1</v>
      </c>
      <c r="B31" s="7">
        <v>2200</v>
      </c>
      <c r="C31" s="7">
        <v>0</v>
      </c>
      <c r="D31" s="7">
        <v>0</v>
      </c>
    </row>
    <row r="38" ht="12.75">
      <c r="A38" t="s">
        <v>27</v>
      </c>
    </row>
    <row r="39" ht="12.75">
      <c r="B39" t="s">
        <v>33</v>
      </c>
    </row>
    <row r="40" spans="1:2" ht="12.75">
      <c r="A40" s="5" t="s">
        <v>2</v>
      </c>
      <c r="B40" s="20">
        <f>D19+B20+C20-D20</f>
        <v>1499.9999989909156</v>
      </c>
    </row>
    <row r="41" spans="1:2" ht="12.75">
      <c r="A41" s="5" t="s">
        <v>3</v>
      </c>
      <c r="B41" s="20">
        <f>D20+B21+C21+-D21</f>
        <v>1000.0000000000032</v>
      </c>
    </row>
    <row r="42" spans="1:2" ht="12.75">
      <c r="A42" s="5" t="s">
        <v>4</v>
      </c>
      <c r="B42" s="20">
        <f aca="true" t="shared" si="0" ref="B42:B51">D21+B22+C22+-D22</f>
        <v>1900</v>
      </c>
    </row>
    <row r="43" spans="1:2" ht="12.75">
      <c r="A43" s="5" t="s">
        <v>5</v>
      </c>
      <c r="B43" s="20">
        <f t="shared" si="0"/>
        <v>2600</v>
      </c>
    </row>
    <row r="44" spans="1:2" ht="12.75">
      <c r="A44" s="5" t="s">
        <v>6</v>
      </c>
      <c r="B44" s="20">
        <f t="shared" si="0"/>
        <v>2799.999999999998</v>
      </c>
    </row>
    <row r="45" spans="1:2" ht="12.75">
      <c r="A45" s="5" t="s">
        <v>7</v>
      </c>
      <c r="B45" s="20">
        <f t="shared" si="0"/>
        <v>3100.0000000000005</v>
      </c>
    </row>
    <row r="46" spans="1:2" ht="12.75">
      <c r="A46" s="5" t="s">
        <v>8</v>
      </c>
      <c r="B46" s="20">
        <f t="shared" si="0"/>
        <v>3200.0000000000014</v>
      </c>
    </row>
    <row r="47" spans="1:2" ht="12.75">
      <c r="A47" s="5" t="s">
        <v>9</v>
      </c>
      <c r="B47" s="20">
        <f t="shared" si="0"/>
        <v>3000</v>
      </c>
    </row>
    <row r="48" spans="1:2" ht="12.75">
      <c r="A48" s="5" t="s">
        <v>10</v>
      </c>
      <c r="B48" s="20">
        <f t="shared" si="0"/>
        <v>2000</v>
      </c>
    </row>
    <row r="49" spans="1:2" ht="12.75">
      <c r="A49" s="5" t="s">
        <v>11</v>
      </c>
      <c r="B49" s="20">
        <f t="shared" si="0"/>
        <v>1000</v>
      </c>
    </row>
    <row r="50" spans="1:2" ht="12.75">
      <c r="A50" s="5" t="s">
        <v>12</v>
      </c>
      <c r="B50" s="20">
        <f t="shared" si="0"/>
        <v>1799.9999999999995</v>
      </c>
    </row>
    <row r="51" spans="1:2" ht="12.75">
      <c r="A51" s="5" t="s">
        <v>1</v>
      </c>
      <c r="B51" s="20">
        <f t="shared" si="0"/>
        <v>2200.0000000000005</v>
      </c>
    </row>
  </sheetData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2004-09-21T18:56:27Z</dcterms:created>
  <dcterms:modified xsi:type="dcterms:W3CDTF">2005-09-01T16:53:41Z</dcterms:modified>
  <cp:category/>
  <cp:version/>
  <cp:contentType/>
  <cp:contentStatus/>
</cp:coreProperties>
</file>