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7500" windowHeight="5520" activeTab="2"/>
  </bookViews>
  <sheets>
    <sheet name="Welcome" sheetId="1" r:id="rId1"/>
    <sheet name="Input" sheetId="2" r:id="rId2"/>
    <sheet name="Formula" sheetId="3" r:id="rId3"/>
    <sheet name="optimal" sheetId="4" r:id="rId4"/>
    <sheet name="Sheet2" sheetId="5" r:id="rId5"/>
    <sheet name="Sheet3" sheetId="6" r:id="rId6"/>
  </sheets>
  <definedNames>
    <definedName name="solver_adj" localSheetId="3" hidden="1">'optimal'!$B$19:$G$21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'optimal'!$B$27:$D$35</definedName>
    <definedName name="solver_lhs2" localSheetId="3" hidden="1">'optimal'!$H$19:$H$21</definedName>
    <definedName name="solver_lin" localSheetId="3" hidden="1">1</definedName>
    <definedName name="solver_neg" localSheetId="3" hidden="1">1</definedName>
    <definedName name="solver_num" localSheetId="3" hidden="1">1</definedName>
    <definedName name="solver_nwt" localSheetId="3" hidden="1">1</definedName>
    <definedName name="solver_opt" localSheetId="3" hidden="1">'optimal'!$F$39</definedName>
    <definedName name="solver_pre" localSheetId="3" hidden="1">0.000001</definedName>
    <definedName name="solver_rel1" localSheetId="3" hidden="1">3</definedName>
    <definedName name="solver_rel2" localSheetId="3" hidden="1">1</definedName>
    <definedName name="solver_rhs1" localSheetId="3" hidden="1">'optimal'!$N$3:$P$11</definedName>
    <definedName name="solver_rhs2" localSheetId="3" hidden="1">'optimal'!$S$19:$S$21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<sst xmlns="http://schemas.openxmlformats.org/spreadsheetml/2006/main" count="118" uniqueCount="37">
  <si>
    <t>Ingredients</t>
  </si>
  <si>
    <t>Cost</t>
  </si>
  <si>
    <t>Available</t>
  </si>
  <si>
    <t>Products</t>
  </si>
  <si>
    <t>Demand (tons)</t>
  </si>
  <si>
    <t>Corn</t>
  </si>
  <si>
    <t xml:space="preserve"> Pig Grower</t>
  </si>
  <si>
    <t>Barley</t>
  </si>
  <si>
    <t>Pig Supplement</t>
  </si>
  <si>
    <t>Soyameal</t>
  </si>
  <si>
    <t>Cage Layer</t>
  </si>
  <si>
    <t>Meat Meal</t>
  </si>
  <si>
    <t>Lime</t>
  </si>
  <si>
    <t>Dical</t>
  </si>
  <si>
    <t>Filler</t>
  </si>
  <si>
    <t>Total</t>
  </si>
  <si>
    <t>tons</t>
  </si>
  <si>
    <t>Minimum Required per ton</t>
  </si>
  <si>
    <t>Minimum Required Total</t>
  </si>
  <si>
    <t>ME Poultry</t>
  </si>
  <si>
    <t>ME Swine</t>
  </si>
  <si>
    <t>Protein</t>
  </si>
  <si>
    <t>Calcium</t>
  </si>
  <si>
    <t>Phosphates</t>
  </si>
  <si>
    <t>Lysine</t>
  </si>
  <si>
    <t>Methionine</t>
  </si>
  <si>
    <t>Meth&amp;Cystine</t>
  </si>
  <si>
    <t>Tryptophane</t>
  </si>
  <si>
    <t xml:space="preserve">Decision Variable </t>
  </si>
  <si>
    <t>Demand</t>
  </si>
  <si>
    <t>Pig Grower</t>
  </si>
  <si>
    <t>Tons in Cage Layer</t>
  </si>
  <si>
    <t>Model Output</t>
  </si>
  <si>
    <t>Used</t>
  </si>
  <si>
    <t>Ingredient</t>
  </si>
  <si>
    <t>Requirement</t>
  </si>
  <si>
    <t>Please Input Update Information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</si>
</sst>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10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indexed="63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 quotePrefix="1">
      <alignment horizontal="left"/>
    </xf>
    <xf numFmtId="1" fontId="0" fillId="6" borderId="0" xfId="0" applyNumberFormat="1" applyFill="1" applyAlignment="1">
      <alignment horizontal="center"/>
    </xf>
    <xf numFmtId="1" fontId="0" fillId="7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ill="1" applyAlignment="1" quotePrefix="1">
      <alignment horizontal="left"/>
    </xf>
    <xf numFmtId="1" fontId="0" fillId="2" borderId="0" xfId="0" applyNumberFormat="1" applyFill="1" applyAlignment="1">
      <alignment horizontal="center"/>
    </xf>
    <xf numFmtId="42" fontId="0" fillId="4" borderId="0" xfId="17" applyNumberFormat="1" applyFill="1" applyAlignment="1">
      <alignment horizontal="center"/>
    </xf>
    <xf numFmtId="0" fontId="0" fillId="7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9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Inpu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Formul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pu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15</xdr:row>
      <xdr:rowOff>123825</xdr:rowOff>
    </xdr:from>
    <xdr:to>
      <xdr:col>6</xdr:col>
      <xdr:colOff>542925</xdr:colOff>
      <xdr:row>25</xdr:row>
      <xdr:rowOff>0</xdr:rowOff>
    </xdr:to>
    <xdr:grpSp>
      <xdr:nvGrpSpPr>
        <xdr:cNvPr id="1" name="Group 8"/>
        <xdr:cNvGrpSpPr>
          <a:grpSpLocks/>
        </xdr:cNvGrpSpPr>
      </xdr:nvGrpSpPr>
      <xdr:grpSpPr>
        <a:xfrm rot="86400000">
          <a:off x="314325" y="2552700"/>
          <a:ext cx="3276600" cy="1495425"/>
          <a:chOff x="2" y="268"/>
          <a:chExt cx="365" cy="177"/>
        </a:xfrm>
        <a:solidFill>
          <a:srgbClr val="FFFFFF"/>
        </a:solidFill>
      </xdr:grpSpPr>
      <xdr:pic macro="[0]!fly"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334800000" flipH="1" flipV="1">
            <a:off x="2" y="268"/>
            <a:ext cx="234" cy="177"/>
          </a:xfrm>
          <a:prstGeom prst="rect">
            <a:avLst/>
          </a:prstGeom>
          <a:noFill/>
          <a:ln w="9525" cmpd="sng">
            <a:noFill/>
          </a:ln>
        </xdr:spPr>
      </xdr:pic>
      <xdr:sp macro="[0]!fly">
        <xdr:nvSpPr>
          <xdr:cNvPr id="3" name="AutoShape 7"/>
          <xdr:cNvSpPr>
            <a:spLocks/>
          </xdr:cNvSpPr>
        </xdr:nvSpPr>
        <xdr:spPr>
          <a:xfrm rot="86400000">
            <a:off x="205" y="307"/>
            <a:ext cx="162" cy="70"/>
          </a:xfrm>
          <a:prstGeom prst="cloudCallout">
            <a:avLst>
              <a:gd name="adj1" fmla="val -67287"/>
              <a:gd name="adj2" fmla="val -1430"/>
            </a:avLst>
          </a:prstGeom>
          <a:solidFill>
            <a:srgbClr val="99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NEFS</a:t>
            </a:r>
          </a:p>
        </xdr:txBody>
      </xdr:sp>
    </xdr:grpSp>
    <xdr:clientData/>
  </xdr:twoCellAnchor>
  <xdr:twoCellAnchor>
    <xdr:from>
      <xdr:col>9</xdr:col>
      <xdr:colOff>180975</xdr:colOff>
      <xdr:row>16</xdr:row>
      <xdr:rowOff>85725</xdr:rowOff>
    </xdr:from>
    <xdr:to>
      <xdr:col>12</xdr:col>
      <xdr:colOff>504825</xdr:colOff>
      <xdr:row>19</xdr:row>
      <xdr:rowOff>152400</xdr:rowOff>
    </xdr:to>
    <xdr:sp>
      <xdr:nvSpPr>
        <xdr:cNvPr id="4" name="AutoShape 11">
          <a:hlinkClick r:id="rId2"/>
        </xdr:cNvPr>
        <xdr:cNvSpPr>
          <a:spLocks/>
        </xdr:cNvSpPr>
      </xdr:nvSpPr>
      <xdr:spPr>
        <a:xfrm>
          <a:off x="5057775" y="2676525"/>
          <a:ext cx="2152650" cy="552450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Go to Input Screen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16</xdr:row>
      <xdr:rowOff>38100</xdr:rowOff>
    </xdr:from>
    <xdr:to>
      <xdr:col>10</xdr:col>
      <xdr:colOff>419100</xdr:colOff>
      <xdr:row>17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5133975" y="4057650"/>
          <a:ext cx="1562100" cy="2762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Formula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16</xdr:row>
      <xdr:rowOff>19050</xdr:rowOff>
    </xdr:from>
    <xdr:to>
      <xdr:col>10</xdr:col>
      <xdr:colOff>66675</xdr:colOff>
      <xdr:row>17</xdr:row>
      <xdr:rowOff>133350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4733925" y="4152900"/>
          <a:ext cx="1562100" cy="2762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Update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="121" zoomScaleNormal="121" workbookViewId="0" topLeftCell="B1">
      <selection activeCell="J11" sqref="J11"/>
    </sheetView>
  </sheetViews>
  <sheetFormatPr defaultColWidth="9.140625" defaultRowHeight="12.75"/>
  <cols>
    <col min="1" max="1" width="5.8515625" style="19" hidden="1" customWidth="1"/>
    <col min="2" max="16384" width="9.140625" style="19" customWidth="1"/>
  </cols>
  <sheetData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9"/>
  <sheetViews>
    <sheetView zoomScale="107" zoomScaleNormal="107" workbookViewId="0" topLeftCell="A1">
      <selection activeCell="A1" sqref="A1"/>
    </sheetView>
  </sheetViews>
  <sheetFormatPr defaultColWidth="9.140625" defaultRowHeight="12.75"/>
  <cols>
    <col min="2" max="3" width="5.00390625" style="0" customWidth="1"/>
    <col min="4" max="4" width="14.28125" style="0" bestFit="1" customWidth="1"/>
    <col min="5" max="5" width="12.8515625" style="0" customWidth="1"/>
    <col min="8" max="8" width="11.28125" style="0" bestFit="1" customWidth="1"/>
  </cols>
  <sheetData>
    <row r="1" spans="1:5" ht="57" customHeight="1">
      <c r="A1" s="20"/>
      <c r="E1" s="20" t="s">
        <v>36</v>
      </c>
    </row>
    <row r="2" ht="81" customHeight="1"/>
    <row r="3" spans="8:10" ht="12.75">
      <c r="H3" s="1" t="s">
        <v>0</v>
      </c>
      <c r="I3" s="2" t="s">
        <v>1</v>
      </c>
      <c r="J3" s="2" t="s">
        <v>2</v>
      </c>
    </row>
    <row r="4" spans="4:10" ht="12.75">
      <c r="D4" s="1" t="s">
        <v>3</v>
      </c>
      <c r="E4" s="2" t="s">
        <v>4</v>
      </c>
      <c r="H4" s="2" t="s">
        <v>5</v>
      </c>
      <c r="I4" s="3">
        <v>127</v>
      </c>
      <c r="J4" s="3">
        <v>900</v>
      </c>
    </row>
    <row r="5" spans="4:10" ht="12.75">
      <c r="D5" s="2" t="s">
        <v>6</v>
      </c>
      <c r="E5" s="3">
        <v>400</v>
      </c>
      <c r="H5" s="2" t="s">
        <v>7</v>
      </c>
      <c r="I5" s="3">
        <v>145</v>
      </c>
      <c r="J5" s="3">
        <v>900</v>
      </c>
    </row>
    <row r="6" spans="4:10" ht="12.75">
      <c r="D6" s="2" t="s">
        <v>8</v>
      </c>
      <c r="E6" s="3">
        <v>120</v>
      </c>
      <c r="H6" s="2" t="s">
        <v>9</v>
      </c>
      <c r="I6" s="3">
        <v>314</v>
      </c>
      <c r="J6" s="3">
        <v>900</v>
      </c>
    </row>
    <row r="7" spans="4:10" ht="12.75">
      <c r="D7" s="2" t="s">
        <v>10</v>
      </c>
      <c r="E7" s="3">
        <v>600</v>
      </c>
      <c r="H7" s="2" t="s">
        <v>11</v>
      </c>
      <c r="I7" s="3">
        <v>339</v>
      </c>
      <c r="J7" s="3">
        <v>900</v>
      </c>
    </row>
    <row r="8" spans="8:10" ht="12.75">
      <c r="H8" s="2" t="s">
        <v>12</v>
      </c>
      <c r="I8" s="3">
        <v>25</v>
      </c>
      <c r="J8" s="3">
        <v>900</v>
      </c>
    </row>
    <row r="9" spans="8:10" ht="12.75">
      <c r="H9" s="2" t="s">
        <v>13</v>
      </c>
      <c r="I9" s="3">
        <v>405</v>
      </c>
      <c r="J9" s="3">
        <v>900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7"/>
  <sheetViews>
    <sheetView showGridLines="0" tabSelected="1" zoomScale="108" zoomScaleNormal="108" workbookViewId="0" topLeftCell="A1">
      <selection activeCell="H3" sqref="H3"/>
    </sheetView>
  </sheetViews>
  <sheetFormatPr defaultColWidth="9.140625" defaultRowHeight="12.75"/>
  <cols>
    <col min="4" max="5" width="10.140625" style="0" customWidth="1"/>
    <col min="20" max="20" width="11.28125" style="0" bestFit="1" customWidth="1"/>
    <col min="21" max="21" width="8.28125" style="0" bestFit="1" customWidth="1"/>
  </cols>
  <sheetData>
    <row r="1" spans="1:21" ht="52.5" customHeight="1">
      <c r="A1">
        <v>3</v>
      </c>
      <c r="T1" s="1" t="s">
        <v>0</v>
      </c>
      <c r="U1" s="2" t="s">
        <v>2</v>
      </c>
    </row>
    <row r="2" spans="20:21" ht="12.75">
      <c r="T2" s="2" t="s">
        <v>5</v>
      </c>
      <c r="U2" s="3">
        <f>Input!J4</f>
        <v>900</v>
      </c>
    </row>
    <row r="3" spans="20:21" ht="67.5" customHeight="1">
      <c r="T3" s="2" t="s">
        <v>7</v>
      </c>
      <c r="U3" s="3">
        <f>Input!J5</f>
        <v>900</v>
      </c>
    </row>
    <row r="4" spans="20:21" ht="12.75">
      <c r="T4" s="2" t="s">
        <v>9</v>
      </c>
      <c r="U4" s="3">
        <f>Input!J6</f>
        <v>900</v>
      </c>
    </row>
    <row r="5" spans="2:21" ht="23.25" customHeight="1">
      <c r="B5" s="4" t="s">
        <v>5</v>
      </c>
      <c r="C5" s="4" t="s">
        <v>7</v>
      </c>
      <c r="D5" s="4" t="s">
        <v>9</v>
      </c>
      <c r="E5" s="4" t="s">
        <v>11</v>
      </c>
      <c r="F5" s="4" t="s">
        <v>12</v>
      </c>
      <c r="G5" s="4" t="s">
        <v>13</v>
      </c>
      <c r="H5" s="4" t="s">
        <v>14</v>
      </c>
      <c r="I5" s="5" t="s">
        <v>15</v>
      </c>
      <c r="T5" s="2" t="s">
        <v>11</v>
      </c>
      <c r="U5" s="3">
        <f>Input!J7</f>
        <v>900</v>
      </c>
    </row>
    <row r="6" spans="1:21" ht="29.25" customHeight="1">
      <c r="A6" s="6" t="s">
        <v>16</v>
      </c>
      <c r="B6" s="22">
        <v>365.3711601038044</v>
      </c>
      <c r="C6" s="23">
        <v>0</v>
      </c>
      <c r="D6" s="24">
        <v>77.37407621765229</v>
      </c>
      <c r="E6" s="24">
        <v>65.74824939819767</v>
      </c>
      <c r="F6" s="24">
        <v>41.32621371205412</v>
      </c>
      <c r="G6" s="23">
        <v>0</v>
      </c>
      <c r="H6" s="23"/>
      <c r="I6" s="24">
        <v>549.8196994317085</v>
      </c>
      <c r="T6" s="2" t="s">
        <v>12</v>
      </c>
      <c r="U6" s="3">
        <f>Input!J8</f>
        <v>900</v>
      </c>
    </row>
    <row r="7" spans="20:21" ht="12.75">
      <c r="T7" s="2" t="s">
        <v>13</v>
      </c>
      <c r="U7" s="3">
        <f>Input!J9</f>
        <v>900</v>
      </c>
    </row>
  </sheetData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S39"/>
  <sheetViews>
    <sheetView workbookViewId="0" topLeftCell="A2">
      <selection activeCell="H25" sqref="H25"/>
    </sheetView>
  </sheetViews>
  <sheetFormatPr defaultColWidth="9.140625" defaultRowHeight="12.75"/>
  <cols>
    <col min="1" max="1" width="21.00390625" style="0" bestFit="1" customWidth="1"/>
    <col min="2" max="2" width="10.7109375" style="0" bestFit="1" customWidth="1"/>
    <col min="3" max="3" width="14.28125" style="0" bestFit="1" customWidth="1"/>
    <col min="4" max="4" width="10.421875" style="0" bestFit="1" customWidth="1"/>
    <col min="6" max="6" width="12.28125" style="0" bestFit="1" customWidth="1"/>
    <col min="8" max="8" width="33.7109375" style="0" customWidth="1"/>
    <col min="9" max="9" width="12.7109375" style="0" bestFit="1" customWidth="1"/>
    <col min="10" max="10" width="11.140625" style="0" customWidth="1"/>
    <col min="11" max="11" width="14.28125" style="0" bestFit="1" customWidth="1"/>
    <col min="12" max="12" width="10.421875" style="0" bestFit="1" customWidth="1"/>
    <col min="13" max="13" width="12.7109375" style="0" bestFit="1" customWidth="1"/>
    <col min="14" max="14" width="10.57421875" style="0" customWidth="1"/>
    <col min="15" max="15" width="14.28125" style="0" bestFit="1" customWidth="1"/>
    <col min="18" max="18" width="10.7109375" style="0" bestFit="1" customWidth="1"/>
    <col min="19" max="19" width="14.28125" style="0" bestFit="1" customWidth="1"/>
    <col min="20" max="20" width="10.421875" style="0" bestFit="1" customWidth="1"/>
  </cols>
  <sheetData>
    <row r="1" spans="10:14" ht="12.75">
      <c r="J1" t="s">
        <v>17</v>
      </c>
      <c r="N1" t="s">
        <v>18</v>
      </c>
    </row>
    <row r="2" spans="2:16" ht="12.75">
      <c r="B2" s="7" t="s">
        <v>5</v>
      </c>
      <c r="C2" s="7" t="s">
        <v>7</v>
      </c>
      <c r="D2" s="7" t="s">
        <v>9</v>
      </c>
      <c r="E2" s="7" t="s">
        <v>11</v>
      </c>
      <c r="F2" s="7" t="s">
        <v>12</v>
      </c>
      <c r="G2" s="7" t="s">
        <v>13</v>
      </c>
      <c r="H2" s="7"/>
      <c r="J2" t="s">
        <v>6</v>
      </c>
      <c r="K2" t="s">
        <v>8</v>
      </c>
      <c r="L2" t="s">
        <v>10</v>
      </c>
      <c r="N2" t="s">
        <v>6</v>
      </c>
      <c r="O2" t="s">
        <v>8</v>
      </c>
      <c r="P2" t="s">
        <v>10</v>
      </c>
    </row>
    <row r="3" spans="1:16" ht="12.75">
      <c r="A3" s="8" t="s">
        <v>19</v>
      </c>
      <c r="B3" s="8">
        <v>3500</v>
      </c>
      <c r="C3" s="8">
        <v>2865</v>
      </c>
      <c r="D3" s="8">
        <v>2530</v>
      </c>
      <c r="E3" s="8">
        <v>1984</v>
      </c>
      <c r="F3" s="8">
        <v>0</v>
      </c>
      <c r="G3" s="8">
        <v>0</v>
      </c>
      <c r="H3" s="8"/>
      <c r="I3" s="8" t="s">
        <v>19</v>
      </c>
      <c r="J3" s="8">
        <v>0</v>
      </c>
      <c r="K3" s="8">
        <v>0</v>
      </c>
      <c r="L3" s="8">
        <v>2675</v>
      </c>
      <c r="M3" s="8" t="s">
        <v>19</v>
      </c>
      <c r="N3" s="8">
        <f aca="true" t="shared" si="0" ref="N3:N11">J3*$S$19</f>
        <v>0</v>
      </c>
      <c r="O3" s="8">
        <f aca="true" t="shared" si="1" ref="O3:O11">K3*$S$20</f>
        <v>0</v>
      </c>
      <c r="P3" s="8">
        <f aca="true" t="shared" si="2" ref="P3:P11">L3*$S$21</f>
        <v>1605000</v>
      </c>
    </row>
    <row r="4" spans="1:16" ht="12.75">
      <c r="A4" s="8" t="s">
        <v>20</v>
      </c>
      <c r="B4" s="8">
        <v>3325</v>
      </c>
      <c r="C4" s="8">
        <v>2870</v>
      </c>
      <c r="D4" s="8">
        <v>3485</v>
      </c>
      <c r="E4" s="8">
        <v>2540</v>
      </c>
      <c r="F4" s="8">
        <v>0</v>
      </c>
      <c r="G4" s="8">
        <v>0</v>
      </c>
      <c r="H4" s="8"/>
      <c r="I4" s="8" t="s">
        <v>20</v>
      </c>
      <c r="J4" s="8">
        <v>3000</v>
      </c>
      <c r="K4" s="8">
        <v>2500</v>
      </c>
      <c r="L4" s="8">
        <v>0</v>
      </c>
      <c r="M4" s="8" t="s">
        <v>20</v>
      </c>
      <c r="N4" s="8">
        <f t="shared" si="0"/>
        <v>1200000</v>
      </c>
      <c r="O4" s="8">
        <f t="shared" si="1"/>
        <v>300000</v>
      </c>
      <c r="P4" s="8">
        <f t="shared" si="2"/>
        <v>0</v>
      </c>
    </row>
    <row r="5" spans="1:16" ht="12.75">
      <c r="A5" s="8" t="s">
        <v>21</v>
      </c>
      <c r="B5" s="8">
        <v>8.7</v>
      </c>
      <c r="C5" s="8">
        <v>10</v>
      </c>
      <c r="D5" s="8">
        <v>48.4</v>
      </c>
      <c r="E5" s="8">
        <v>50.9</v>
      </c>
      <c r="F5" s="8">
        <v>0</v>
      </c>
      <c r="G5" s="8">
        <v>0</v>
      </c>
      <c r="H5" s="8"/>
      <c r="I5" s="8" t="s">
        <v>21</v>
      </c>
      <c r="J5" s="8">
        <v>15</v>
      </c>
      <c r="K5" s="8">
        <v>40</v>
      </c>
      <c r="L5" s="8">
        <v>17</v>
      </c>
      <c r="M5" s="8" t="s">
        <v>21</v>
      </c>
      <c r="N5" s="8">
        <f t="shared" si="0"/>
        <v>6000</v>
      </c>
      <c r="O5" s="8">
        <f t="shared" si="1"/>
        <v>4800</v>
      </c>
      <c r="P5" s="8">
        <f t="shared" si="2"/>
        <v>10200</v>
      </c>
    </row>
    <row r="6" spans="1:16" ht="12.75">
      <c r="A6" s="8" t="s">
        <v>22</v>
      </c>
      <c r="B6" s="8">
        <v>0.02</v>
      </c>
      <c r="C6" s="8">
        <v>0.06</v>
      </c>
      <c r="D6" s="8">
        <v>0.3</v>
      </c>
      <c r="E6" s="8">
        <v>9.7</v>
      </c>
      <c r="F6" s="8">
        <v>39</v>
      </c>
      <c r="G6" s="8">
        <v>16.5</v>
      </c>
      <c r="H6" s="8"/>
      <c r="I6" s="8" t="s">
        <v>22</v>
      </c>
      <c r="J6" s="8">
        <v>0.75</v>
      </c>
      <c r="K6" s="8">
        <v>5.5</v>
      </c>
      <c r="L6" s="8">
        <v>3.8</v>
      </c>
      <c r="M6" s="8" t="s">
        <v>22</v>
      </c>
      <c r="N6" s="8">
        <f t="shared" si="0"/>
        <v>300</v>
      </c>
      <c r="O6" s="8">
        <f t="shared" si="1"/>
        <v>660</v>
      </c>
      <c r="P6" s="8">
        <f t="shared" si="2"/>
        <v>2280</v>
      </c>
    </row>
    <row r="7" spans="1:16" ht="12.75">
      <c r="A7" s="9" t="s">
        <v>23</v>
      </c>
      <c r="B7" s="8">
        <v>0.28</v>
      </c>
      <c r="C7" s="8">
        <v>0.33</v>
      </c>
      <c r="D7" s="8">
        <v>0.69</v>
      </c>
      <c r="E7" s="8">
        <v>4.02</v>
      </c>
      <c r="F7" s="8">
        <v>0</v>
      </c>
      <c r="G7" s="8">
        <v>21</v>
      </c>
      <c r="H7" s="8"/>
      <c r="I7" s="9" t="s">
        <v>23</v>
      </c>
      <c r="J7" s="8">
        <v>0.6</v>
      </c>
      <c r="K7" s="8">
        <v>2.5</v>
      </c>
      <c r="L7" s="8">
        <v>0.7</v>
      </c>
      <c r="M7" s="9" t="s">
        <v>23</v>
      </c>
      <c r="N7" s="8">
        <f t="shared" si="0"/>
        <v>240</v>
      </c>
      <c r="O7" s="8">
        <f t="shared" si="1"/>
        <v>300</v>
      </c>
      <c r="P7" s="8">
        <f t="shared" si="2"/>
        <v>420</v>
      </c>
    </row>
    <row r="8" spans="1:16" ht="12.75">
      <c r="A8" s="8" t="s">
        <v>24</v>
      </c>
      <c r="B8" s="8">
        <v>0.2</v>
      </c>
      <c r="C8" s="8">
        <v>0.35</v>
      </c>
      <c r="D8" s="8">
        <v>3.2</v>
      </c>
      <c r="E8" s="8">
        <v>2.82</v>
      </c>
      <c r="F8" s="8">
        <v>0</v>
      </c>
      <c r="G8" s="8">
        <v>0</v>
      </c>
      <c r="H8" s="8"/>
      <c r="I8" s="8" t="s">
        <v>24</v>
      </c>
      <c r="J8" s="8">
        <v>0.61</v>
      </c>
      <c r="K8" s="8">
        <v>2</v>
      </c>
      <c r="L8" s="8">
        <v>0.68</v>
      </c>
      <c r="M8" s="8" t="s">
        <v>24</v>
      </c>
      <c r="N8" s="8">
        <f t="shared" si="0"/>
        <v>244</v>
      </c>
      <c r="O8" s="8">
        <f t="shared" si="1"/>
        <v>240</v>
      </c>
      <c r="P8" s="8">
        <f t="shared" si="2"/>
        <v>408.00000000000006</v>
      </c>
    </row>
    <row r="9" spans="1:16" ht="12.75">
      <c r="A9" s="8" t="s">
        <v>25</v>
      </c>
      <c r="B9" s="8">
        <v>0.2</v>
      </c>
      <c r="C9" s="8">
        <v>0.15</v>
      </c>
      <c r="D9" s="8">
        <v>0.7</v>
      </c>
      <c r="E9" s="8">
        <v>0.62</v>
      </c>
      <c r="F9" s="8">
        <v>0</v>
      </c>
      <c r="G9" s="8">
        <v>0</v>
      </c>
      <c r="H9" s="8"/>
      <c r="I9" s="8" t="s">
        <v>25</v>
      </c>
      <c r="J9" s="8">
        <v>0.2</v>
      </c>
      <c r="K9" s="8">
        <v>0.45</v>
      </c>
      <c r="L9" s="8">
        <v>0.28</v>
      </c>
      <c r="M9" s="8" t="s">
        <v>25</v>
      </c>
      <c r="N9" s="8">
        <f t="shared" si="0"/>
        <v>80</v>
      </c>
      <c r="O9" s="8">
        <f t="shared" si="1"/>
        <v>54</v>
      </c>
      <c r="P9" s="8">
        <f t="shared" si="2"/>
        <v>168.00000000000003</v>
      </c>
    </row>
    <row r="10" spans="1:16" ht="12.75">
      <c r="A10" s="9" t="s">
        <v>26</v>
      </c>
      <c r="B10" s="8">
        <v>0.33</v>
      </c>
      <c r="C10" s="8">
        <v>0.32</v>
      </c>
      <c r="D10" s="8">
        <v>1.44</v>
      </c>
      <c r="E10" s="8">
        <v>1.24</v>
      </c>
      <c r="F10" s="8">
        <v>0</v>
      </c>
      <c r="G10" s="8">
        <v>0</v>
      </c>
      <c r="H10" s="8"/>
      <c r="I10" s="9" t="s">
        <v>26</v>
      </c>
      <c r="J10" s="8">
        <v>0.3</v>
      </c>
      <c r="K10" s="8">
        <v>0.8</v>
      </c>
      <c r="L10" s="8">
        <v>0.48</v>
      </c>
      <c r="M10" s="9" t="s">
        <v>26</v>
      </c>
      <c r="N10" s="8">
        <f t="shared" si="0"/>
        <v>120</v>
      </c>
      <c r="O10" s="8">
        <f t="shared" si="1"/>
        <v>96</v>
      </c>
      <c r="P10" s="8">
        <f t="shared" si="2"/>
        <v>288</v>
      </c>
    </row>
    <row r="11" spans="1:16" ht="12.75">
      <c r="A11" s="8" t="s">
        <v>27</v>
      </c>
      <c r="B11" s="8">
        <v>0.09</v>
      </c>
      <c r="C11" s="8">
        <v>0.12</v>
      </c>
      <c r="D11" s="8">
        <v>0.63</v>
      </c>
      <c r="E11" s="8">
        <v>0.31</v>
      </c>
      <c r="F11" s="8">
        <v>0</v>
      </c>
      <c r="G11" s="8">
        <v>0</v>
      </c>
      <c r="H11" s="8"/>
      <c r="I11" s="8" t="s">
        <v>27</v>
      </c>
      <c r="J11" s="8">
        <v>0.1</v>
      </c>
      <c r="K11" s="8">
        <v>0.25</v>
      </c>
      <c r="L11" s="8">
        <v>0.15</v>
      </c>
      <c r="M11" s="8" t="s">
        <v>27</v>
      </c>
      <c r="N11" s="8">
        <f t="shared" si="0"/>
        <v>40</v>
      </c>
      <c r="O11" s="8">
        <f t="shared" si="1"/>
        <v>30</v>
      </c>
      <c r="P11" s="8">
        <f t="shared" si="2"/>
        <v>90</v>
      </c>
    </row>
    <row r="12" spans="1:7" ht="12.75">
      <c r="A12" s="8" t="s">
        <v>1</v>
      </c>
      <c r="B12" s="8">
        <f>Input!I4</f>
        <v>127</v>
      </c>
      <c r="C12" s="8">
        <f>Input!I5</f>
        <v>145</v>
      </c>
      <c r="D12" s="8">
        <f>Input!I6</f>
        <v>314</v>
      </c>
      <c r="E12" s="8">
        <f>Input!I7</f>
        <v>339</v>
      </c>
      <c r="F12" s="8">
        <f>Input!I8</f>
        <v>25</v>
      </c>
      <c r="G12" s="8">
        <f>Input!I9</f>
        <v>405</v>
      </c>
    </row>
    <row r="16" ht="12.75">
      <c r="A16" t="s">
        <v>28</v>
      </c>
    </row>
    <row r="18" spans="1:19" ht="12.75">
      <c r="A18" s="21"/>
      <c r="B18" s="7" t="s">
        <v>5</v>
      </c>
      <c r="C18" s="7" t="s">
        <v>7</v>
      </c>
      <c r="D18" s="7" t="s">
        <v>9</v>
      </c>
      <c r="E18" s="7" t="s">
        <v>11</v>
      </c>
      <c r="F18" s="7" t="s">
        <v>12</v>
      </c>
      <c r="G18" s="7" t="s">
        <v>13</v>
      </c>
      <c r="H18" s="7" t="s">
        <v>15</v>
      </c>
      <c r="I18" s="7"/>
      <c r="J18" s="7"/>
      <c r="K18" s="7"/>
      <c r="L18" s="7"/>
      <c r="S18" t="s">
        <v>29</v>
      </c>
    </row>
    <row r="19" spans="1:19" ht="12.75">
      <c r="A19" s="21" t="s">
        <v>30</v>
      </c>
      <c r="B19" s="10">
        <v>298.24675258300374</v>
      </c>
      <c r="C19" s="10">
        <v>0</v>
      </c>
      <c r="D19" s="10">
        <v>35.897387802686744</v>
      </c>
      <c r="E19" s="10">
        <v>32.76659494848385</v>
      </c>
      <c r="F19" s="10">
        <v>0</v>
      </c>
      <c r="G19" s="10">
        <v>0</v>
      </c>
      <c r="H19" s="11">
        <f>SUM(B19:G19)</f>
        <v>366.9107353341743</v>
      </c>
      <c r="I19" s="12"/>
      <c r="J19" s="12"/>
      <c r="K19" s="12"/>
      <c r="L19" s="12"/>
      <c r="M19" s="12"/>
      <c r="R19" t="s">
        <v>6</v>
      </c>
      <c r="S19" s="13">
        <f>Input!E5</f>
        <v>400</v>
      </c>
    </row>
    <row r="20" spans="1:19" ht="12.75">
      <c r="A20" s="21" t="s">
        <v>8</v>
      </c>
      <c r="B20" s="10">
        <v>12.159359475837324</v>
      </c>
      <c r="C20" s="10">
        <v>0</v>
      </c>
      <c r="D20" s="10">
        <v>23.66951872999618</v>
      </c>
      <c r="E20" s="10">
        <v>69.71726652315128</v>
      </c>
      <c r="F20" s="10">
        <v>0</v>
      </c>
      <c r="G20" s="10">
        <v>0</v>
      </c>
      <c r="H20" s="11">
        <f>SUM(B20:G20)</f>
        <v>105.54614472898479</v>
      </c>
      <c r="I20" s="12"/>
      <c r="J20" s="12"/>
      <c r="K20" s="12"/>
      <c r="L20" s="12"/>
      <c r="M20" s="12"/>
      <c r="R20" t="s">
        <v>8</v>
      </c>
      <c r="S20" s="13">
        <f>Input!E6</f>
        <v>120</v>
      </c>
    </row>
    <row r="21" spans="1:19" ht="12.75">
      <c r="A21" s="21" t="s">
        <v>31</v>
      </c>
      <c r="B21" s="10">
        <v>365.3711601038044</v>
      </c>
      <c r="C21" s="10">
        <v>0</v>
      </c>
      <c r="D21" s="10">
        <v>77.37407621765229</v>
      </c>
      <c r="E21" s="10">
        <v>65.74824939819767</v>
      </c>
      <c r="F21" s="10">
        <v>41.32621371205412</v>
      </c>
      <c r="G21" s="10">
        <v>0</v>
      </c>
      <c r="H21" s="11">
        <f>SUM(B21:G21)</f>
        <v>549.8196994317085</v>
      </c>
      <c r="I21" s="12"/>
      <c r="J21" s="12"/>
      <c r="K21" s="12"/>
      <c r="L21" s="12"/>
      <c r="M21" s="12"/>
      <c r="R21" t="s">
        <v>10</v>
      </c>
      <c r="S21" s="13">
        <f>Input!E7</f>
        <v>600</v>
      </c>
    </row>
    <row r="22" spans="1:19" ht="12.75">
      <c r="A22" s="21" t="s">
        <v>15</v>
      </c>
      <c r="B22" s="14">
        <f aca="true" t="shared" si="3" ref="B22:G22">SUM(B19:B21)</f>
        <v>675.7772721626454</v>
      </c>
      <c r="C22" s="14">
        <f t="shared" si="3"/>
        <v>0</v>
      </c>
      <c r="D22" s="14">
        <f t="shared" si="3"/>
        <v>136.9409827503352</v>
      </c>
      <c r="E22" s="14">
        <f t="shared" si="3"/>
        <v>168.2321108698328</v>
      </c>
      <c r="F22" s="14">
        <f t="shared" si="3"/>
        <v>41.32621371205412</v>
      </c>
      <c r="G22" s="14">
        <f t="shared" si="3"/>
        <v>0</v>
      </c>
      <c r="H22" s="11">
        <f>SUM(B22:G22)</f>
        <v>1022.2765794948676</v>
      </c>
      <c r="R22" t="s">
        <v>15</v>
      </c>
      <c r="S22">
        <f>SUM(S19:S21)</f>
        <v>1120</v>
      </c>
    </row>
    <row r="25" spans="1:2" ht="12.75">
      <c r="A25" t="s">
        <v>32</v>
      </c>
      <c r="B25" t="s">
        <v>33</v>
      </c>
    </row>
    <row r="26" spans="2:9" ht="12.75">
      <c r="B26" t="s">
        <v>6</v>
      </c>
      <c r="C26" t="s">
        <v>8</v>
      </c>
      <c r="D26" t="s">
        <v>10</v>
      </c>
      <c r="H26" t="s">
        <v>34</v>
      </c>
      <c r="I26" t="s">
        <v>35</v>
      </c>
    </row>
    <row r="27" spans="1:9" ht="12.75">
      <c r="A27" s="12" t="s">
        <v>19</v>
      </c>
      <c r="B27" s="11">
        <f aca="true" t="shared" si="4" ref="B27:B35">SUMPRODUCT($B$19:$G$19,B3:G3)</f>
        <v>1199692.9495591025</v>
      </c>
      <c r="C27" s="11">
        <f aca="true" t="shared" si="5" ref="C27:C35">SUMPRODUCT($B$20:$G$20,B3:G3)</f>
        <v>240760.6973342531</v>
      </c>
      <c r="D27" s="11">
        <f aca="true" t="shared" si="6" ref="D27:D35">SUMPRODUCT($B$21:$G$21,B3:G3)</f>
        <v>1605000</v>
      </c>
      <c r="H27" s="7" t="s">
        <v>5</v>
      </c>
      <c r="I27" s="15">
        <f>B22</f>
        <v>675.7772721626454</v>
      </c>
    </row>
    <row r="28" spans="1:9" ht="12.75">
      <c r="A28" s="12" t="s">
        <v>20</v>
      </c>
      <c r="B28" s="11">
        <f t="shared" si="4"/>
        <v>1199999.9999999998</v>
      </c>
      <c r="C28" s="11">
        <f t="shared" si="5"/>
        <v>300000.00000000006</v>
      </c>
      <c r="D28" s="11">
        <f t="shared" si="6"/>
        <v>1651508.31643509</v>
      </c>
      <c r="H28" s="7" t="s">
        <v>7</v>
      </c>
      <c r="I28" s="15">
        <f>C22</f>
        <v>0</v>
      </c>
    </row>
    <row r="29" spans="1:9" ht="12.75">
      <c r="A29" s="12" t="s">
        <v>21</v>
      </c>
      <c r="B29" s="11">
        <f t="shared" si="4"/>
        <v>5999.999999999999</v>
      </c>
      <c r="C29" s="11">
        <f t="shared" si="5"/>
        <v>4800</v>
      </c>
      <c r="D29" s="11">
        <f t="shared" si="6"/>
        <v>10270.220276205731</v>
      </c>
      <c r="H29" s="7" t="s">
        <v>9</v>
      </c>
      <c r="I29" s="15">
        <f>D22</f>
        <v>136.9409827503352</v>
      </c>
    </row>
    <row r="30" spans="1:9" ht="12.75">
      <c r="A30" s="12" t="s">
        <v>22</v>
      </c>
      <c r="B30" s="11">
        <f t="shared" si="4"/>
        <v>334.57012239275946</v>
      </c>
      <c r="C30" s="11">
        <f t="shared" si="5"/>
        <v>683.6015280830829</v>
      </c>
      <c r="D30" s="11">
        <f t="shared" si="6"/>
        <v>2280</v>
      </c>
      <c r="H30" s="7" t="s">
        <v>11</v>
      </c>
      <c r="I30" s="15">
        <f>E22</f>
        <v>168.2321108698328</v>
      </c>
    </row>
    <row r="31" spans="1:9" ht="12.75">
      <c r="A31" s="16" t="s">
        <v>23</v>
      </c>
      <c r="B31" s="11">
        <f t="shared" si="4"/>
        <v>239.99999999999994</v>
      </c>
      <c r="C31" s="11">
        <f t="shared" si="5"/>
        <v>299.99999999999994</v>
      </c>
      <c r="D31" s="11">
        <f t="shared" si="6"/>
        <v>419.99999999999994</v>
      </c>
      <c r="H31" s="7" t="s">
        <v>12</v>
      </c>
      <c r="I31" s="15">
        <f>F22</f>
        <v>41.32621371205412</v>
      </c>
    </row>
    <row r="32" spans="1:9" ht="12.75">
      <c r="A32" s="12" t="s">
        <v>24</v>
      </c>
      <c r="B32" s="11">
        <f t="shared" si="4"/>
        <v>266.9227892399228</v>
      </c>
      <c r="C32" s="11">
        <f t="shared" si="5"/>
        <v>274.7770234264419</v>
      </c>
      <c r="D32" s="11">
        <f t="shared" si="6"/>
        <v>506.0813392201656</v>
      </c>
      <c r="H32" s="7" t="s">
        <v>13</v>
      </c>
      <c r="I32" s="15">
        <f>G22</f>
        <v>0</v>
      </c>
    </row>
    <row r="33" spans="1:4" ht="12.75">
      <c r="A33" s="12" t="s">
        <v>25</v>
      </c>
      <c r="B33" s="11">
        <f t="shared" si="4"/>
        <v>105.09281084654145</v>
      </c>
      <c r="C33" s="11">
        <f t="shared" si="5"/>
        <v>62.22524025051858</v>
      </c>
      <c r="D33" s="11">
        <f t="shared" si="6"/>
        <v>168.00000000000006</v>
      </c>
    </row>
    <row r="34" spans="1:4" ht="12.75">
      <c r="A34" s="16" t="s">
        <v>26</v>
      </c>
      <c r="B34" s="11">
        <f t="shared" si="4"/>
        <v>190.74424452438012</v>
      </c>
      <c r="C34" s="11">
        <f t="shared" si="5"/>
        <v>124.5461060869284</v>
      </c>
      <c r="D34" s="11">
        <f t="shared" si="6"/>
        <v>313.5189818414399</v>
      </c>
    </row>
    <row r="35" spans="1:4" ht="12.75">
      <c r="A35" s="12" t="s">
        <v>27</v>
      </c>
      <c r="B35" s="11">
        <f t="shared" si="4"/>
        <v>59.615206482192974</v>
      </c>
      <c r="C35" s="11">
        <f t="shared" si="5"/>
        <v>37.61849177489985</v>
      </c>
      <c r="D35" s="11">
        <f t="shared" si="6"/>
        <v>102.01102973990461</v>
      </c>
    </row>
    <row r="38" spans="1:6" ht="12.75">
      <c r="A38" t="s">
        <v>1</v>
      </c>
      <c r="B38" t="s">
        <v>6</v>
      </c>
      <c r="C38" t="s">
        <v>8</v>
      </c>
      <c r="D38" t="s">
        <v>10</v>
      </c>
      <c r="F38" t="s">
        <v>15</v>
      </c>
    </row>
    <row r="39" spans="2:6" ht="12.75">
      <c r="B39" s="17">
        <f>SUMPRODUCT(B19:G19,B12:G12)</f>
        <v>60256.99303562113</v>
      </c>
      <c r="C39" s="17">
        <f>SUMPRODUCT(B20:G20,B12:G12)</f>
        <v>32610.620885998425</v>
      </c>
      <c r="D39" s="17">
        <f>SUMPRODUCT(B21:G21,B12:G12)</f>
        <v>94019.40915431635</v>
      </c>
      <c r="F39" s="18">
        <f>SUM(B39:D39)</f>
        <v>186887.0230759359</v>
      </c>
    </row>
  </sheetData>
  <printOptions/>
  <pageMargins left="0.75" right="0.25" top="1" bottom="0.62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cp:lastPrinted>2004-04-06T15:56:30Z</cp:lastPrinted>
  <dcterms:created xsi:type="dcterms:W3CDTF">2003-04-06T17:12:20Z</dcterms:created>
  <dcterms:modified xsi:type="dcterms:W3CDTF">2004-04-06T18:15:50Z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