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5" activeTab="2"/>
  </bookViews>
  <sheets>
    <sheet name="Answer Report 1" sheetId="1" r:id="rId1"/>
    <sheet name="Sensitivity Report 1" sheetId="2" r:id="rId2"/>
    <sheet name="Sheet1" sheetId="3" r:id="rId3"/>
    <sheet name="Sheet2" sheetId="4" r:id="rId4"/>
    <sheet name="Sheet3" sheetId="5" r:id="rId5"/>
  </sheets>
  <definedNames>
    <definedName name="solver_adj" localSheetId="2" hidden="1">'Sheet1'!$B$14:$D$14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'Sheet1'!$B$18</definedName>
    <definedName name="solver_lhs2" localSheetId="2" hidden="1">'Sheet1'!$B$21</definedName>
    <definedName name="solver_lhs3" localSheetId="2" hidden="1">'Sheet1'!$B$20</definedName>
    <definedName name="solver_lhs4" localSheetId="2" hidden="1">'Sheet1'!$B$19</definedName>
    <definedName name="solver_lin" localSheetId="2" hidden="1">1</definedName>
    <definedName name="solver_neg" localSheetId="2" hidden="1">1</definedName>
    <definedName name="solver_num" localSheetId="2" hidden="1">4</definedName>
    <definedName name="solver_nwt" localSheetId="2" hidden="1">1</definedName>
    <definedName name="solver_opt" localSheetId="2" hidden="1">'Sheet1'!$F$17</definedName>
    <definedName name="solver_pre" localSheetId="2" hidden="1">0.000001</definedName>
    <definedName name="solver_rel1" localSheetId="2" hidden="1">1</definedName>
    <definedName name="solver_rel2" localSheetId="2" hidden="1">1</definedName>
    <definedName name="solver_rel3" localSheetId="2" hidden="1">1</definedName>
    <definedName name="solver_rel4" localSheetId="2" hidden="1">1</definedName>
    <definedName name="solver_rhs1" localSheetId="2" hidden="1">'Sheet1'!$G$3</definedName>
    <definedName name="solver_rhs2" localSheetId="2" hidden="1">'Sheet1'!$G$6</definedName>
    <definedName name="solver_rhs3" localSheetId="2" hidden="1">'Sheet1'!$G$5</definedName>
    <definedName name="solver_rhs4" localSheetId="2" hidden="1">'Sheet1'!$G$4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<sst xmlns="http://schemas.openxmlformats.org/spreadsheetml/2006/main" count="159" uniqueCount="106">
  <si>
    <t>Decision Variables</t>
  </si>
  <si>
    <t>Number</t>
  </si>
  <si>
    <t>Small Planes</t>
  </si>
  <si>
    <t>Medium Planes</t>
  </si>
  <si>
    <t>Large Planes</t>
  </si>
  <si>
    <t>Per unit Information</t>
  </si>
  <si>
    <t>Cost</t>
  </si>
  <si>
    <t>Ton mile/mon.</t>
  </si>
  <si>
    <t>Maint. (units)</t>
  </si>
  <si>
    <t>Pilot (units)</t>
  </si>
  <si>
    <t>Maximum</t>
  </si>
  <si>
    <t>Minimum</t>
  </si>
  <si>
    <t>Freight Rate</t>
  </si>
  <si>
    <t>Revenue per mon</t>
  </si>
  <si>
    <t>Oper Cost per mon</t>
  </si>
  <si>
    <t>Profit per mon</t>
  </si>
  <si>
    <t>Model Output</t>
  </si>
  <si>
    <t>Used</t>
  </si>
  <si>
    <t>Slack</t>
  </si>
  <si>
    <t>Profit</t>
  </si>
  <si>
    <t>Microsoft Excel 10.0 Answer Report</t>
  </si>
  <si>
    <t>Worksheet: [Optimization.xls]Sheet1</t>
  </si>
  <si>
    <t>Report Created: 2/26/2004 1:05:42 PM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</si>
  <si>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</si>
  <si>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</si>
  <si>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</si>
  <si>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</si>
  <si>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</si>
  <si>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</si>
  <si>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</si>
  <si>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</si>
  <si>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</si>
  <si>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</si>
  <si>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$F$17</t>
  </si>
  <si>
    <t>Profit Freight Rate</t>
  </si>
  <si>
    <t>$B$14</t>
  </si>
  <si>
    <t>Number Small Planes</t>
  </si>
  <si>
    <t>$C$14</t>
  </si>
  <si>
    <t>Number Medium Planes</t>
  </si>
  <si>
    <t>$D$14</t>
  </si>
  <si>
    <t>Number Large Planes</t>
  </si>
  <si>
    <t>$B$18</t>
  </si>
  <si>
    <t>Cost Used</t>
  </si>
  <si>
    <t>$B$18&lt;=$G$3</t>
  </si>
  <si>
    <t>Binding</t>
  </si>
  <si>
    <t>$B$21</t>
  </si>
  <si>
    <t>Pilot (units) Used</t>
  </si>
  <si>
    <t>$B$21&lt;=$G$6</t>
  </si>
  <si>
    <t>$B$20</t>
  </si>
  <si>
    <t>Maint. (units) Used</t>
  </si>
  <si>
    <t>$B$20&lt;=$G$5</t>
  </si>
  <si>
    <t>Not Binding</t>
  </si>
  <si>
    <t>$B$19</t>
  </si>
  <si>
    <t>Ton mile/mon. Used</t>
  </si>
  <si>
    <t>$B$19&lt;=$G$4</t>
  </si>
  <si>
    <t>Microsoft Excel 10.0 Sensitivity Report</t>
  </si>
  <si>
    <t>Final</t>
  </si>
  <si>
    <t>Value</t>
  </si>
  <si>
    <t>Reduced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</si>
  <si>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</si>
  <si>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</si>
  <si>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</si>
  <si>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</si>
  <si>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</si>
  <si>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</si>
  <si>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</si>
  <si>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</si>
  <si>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</si>
  <si>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Every $1000 has value of $2.33 per month</t>
  </si>
  <si>
    <t>per month</t>
  </si>
  <si>
    <t xml:space="preserve">Cost of borrowing $1000 should not exceed $2.33 per month </t>
  </si>
  <si>
    <t xml:space="preserve">Cost of borrowing $1000 should not exceed </t>
  </si>
  <si>
    <t>Per year</t>
  </si>
  <si>
    <t>Unlikely borrowing rate.</t>
  </si>
  <si>
    <t>Annual interest rate should not exceed</t>
  </si>
  <si>
    <t>Up to 14,594,594</t>
  </si>
  <si>
    <t>Number 1</t>
  </si>
  <si>
    <t>Number 2</t>
  </si>
  <si>
    <t>If a pilot unit = one pilot then the value of one pilot = $1333 per month</t>
  </si>
  <si>
    <t>Value of  one pilot after training = $733 per month</t>
  </si>
  <si>
    <t xml:space="preserve">If a pilot unit = two pilots then the value of one pilot is </t>
  </si>
  <si>
    <t>Value of one pilot after training = $66.5 per month</t>
  </si>
  <si>
    <t>Get another 30 units of pilot or 60 pilots.</t>
  </si>
  <si>
    <t>Get another 30 pilots.</t>
  </si>
  <si>
    <t>Buy 20 small, 0 medium, and 10 large planes.</t>
  </si>
  <si>
    <t>Number 3</t>
  </si>
  <si>
    <t>If the operating cost of large planes is $5000 more then</t>
  </si>
  <si>
    <t>the profit of large planes is $5000 less or profit per month of a large plane = 15000</t>
  </si>
  <si>
    <t>The decrease in profit is within the range for which the solution is the same.</t>
  </si>
  <si>
    <t>This difference in operating cost would not affect the recommendation</t>
  </si>
  <si>
    <t>20 small, 0 medium, and 10 large.</t>
  </si>
  <si>
    <t xml:space="preserve">However the profit per month would decrease by </t>
  </si>
  <si>
    <t>Number 4</t>
  </si>
  <si>
    <t xml:space="preserve">Yes, the company should consider increasing the freight rate b/c </t>
  </si>
  <si>
    <t>that would increase the revenue, hence the profit, per month.</t>
  </si>
  <si>
    <t>However, increasing the rate will cost the company in demand.</t>
  </si>
  <si>
    <t>Ananlysis should be performed regarding the relationship between the rate and demand.</t>
  </si>
  <si>
    <t>An increase in rate that results in a decrease in demand that is no more than 900,000 ton mile</t>
  </si>
  <si>
    <t>should be seriously considered.   Why????</t>
  </si>
  <si>
    <t>Number 5</t>
  </si>
  <si>
    <t>Is this a good investment???</t>
  </si>
  <si>
    <t>per year</t>
  </si>
  <si>
    <t>Return rate</t>
  </si>
  <si>
    <t>annual</t>
  </si>
  <si>
    <t>No, it is not a good investment. The return is only 3.2%. Small for the large investment.</t>
  </si>
  <si>
    <t xml:space="preserve">If investment in a bank is 5% then the return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</si>
</sst>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5" fontId="0" fillId="3" borderId="0" xfId="15" applyNumberFormat="1" applyFill="1" applyAlignment="1">
      <alignment/>
    </xf>
    <xf numFmtId="0" fontId="0" fillId="3" borderId="0" xfId="0" applyFill="1" applyAlignment="1">
      <alignment/>
    </xf>
    <xf numFmtId="165" fontId="0" fillId="4" borderId="0" xfId="15" applyNumberFormat="1" applyFill="1" applyAlignment="1">
      <alignment/>
    </xf>
    <xf numFmtId="0" fontId="0" fillId="4" borderId="0" xfId="0" applyFill="1" applyAlignment="1">
      <alignment/>
    </xf>
    <xf numFmtId="165" fontId="0" fillId="4" borderId="0" xfId="0" applyNumberFormat="1" applyFill="1" applyAlignment="1">
      <alignment/>
    </xf>
    <xf numFmtId="0" fontId="0" fillId="5" borderId="0" xfId="0" applyFill="1" applyAlignment="1">
      <alignment/>
    </xf>
    <xf numFmtId="1" fontId="0" fillId="4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9" fontId="0" fillId="0" borderId="4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0" xfId="0" applyNumberFormat="1" applyAlignment="1">
      <alignment/>
    </xf>
    <xf numFmtId="175" fontId="0" fillId="0" borderId="0" xfId="19" applyNumberFormat="1" applyAlignment="1">
      <alignment/>
    </xf>
    <xf numFmtId="0" fontId="0" fillId="0" borderId="0" xfId="0" applyNumberFormat="1" applyFill="1" applyBorder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="150" zoomScaleNormal="150" workbookViewId="0" topLeftCell="A13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140625" style="0" bestFit="1" customWidth="1"/>
    <col min="4" max="4" width="14.421875" style="0" bestFit="1" customWidth="1"/>
    <col min="5" max="5" width="13.28125" style="0" bestFit="1" customWidth="1"/>
    <col min="6" max="6" width="10.57421875" style="0" bestFit="1" customWidth="1"/>
    <col min="7" max="7" width="7.140625" style="0" bestFit="1" customWidth="1"/>
  </cols>
  <sheetData>
    <row r="1" ht="12.75">
      <c r="A1" s="9" t="s">
        <v>20</v>
      </c>
    </row>
    <row r="2" ht="12.75">
      <c r="A2" s="9" t="s">
        <v>21</v>
      </c>
    </row>
    <row r="3" ht="12.75">
      <c r="A3" s="9" t="s">
        <v>22</v>
      </c>
    </row>
    <row r="6" ht="13.5" thickBot="1">
      <c r="A6" t="s">
        <v>23</v>
      </c>
    </row>
    <row r="7" spans="2:5" ht="13.5" thickBot="1">
      <c r="B7" s="11" t="s">
        <v>24</v>
      </c>
      <c r="C7" s="11" t="s">
        <v>25</v>
      </c>
      <c r="D7" s="11" t="s">
        <v>26</v>
      </c>
      <c r="E7" s="11" t="s">
        <v>27</v>
      </c>
    </row>
    <row r="8" spans="2:5" ht="13.5" thickBot="1">
      <c r="B8" s="10" t="s">
        <v>33</v>
      </c>
      <c r="C8" s="10" t="s">
        <v>34</v>
      </c>
      <c r="D8" s="14">
        <v>320000.00000007765</v>
      </c>
      <c r="E8" s="14">
        <v>320000</v>
      </c>
    </row>
    <row r="11" ht="13.5" thickBot="1">
      <c r="A11" t="s">
        <v>28</v>
      </c>
    </row>
    <row r="12" spans="2:5" ht="13.5" thickBot="1">
      <c r="B12" s="11" t="s">
        <v>24</v>
      </c>
      <c r="C12" s="11" t="s">
        <v>25</v>
      </c>
      <c r="D12" s="11" t="s">
        <v>26</v>
      </c>
      <c r="E12" s="11" t="s">
        <v>27</v>
      </c>
    </row>
    <row r="13" spans="2:5" ht="12.75">
      <c r="B13" s="13" t="s">
        <v>35</v>
      </c>
      <c r="C13" s="13" t="s">
        <v>36</v>
      </c>
      <c r="D13" s="15">
        <v>20.000000000077687</v>
      </c>
      <c r="E13" s="15">
        <v>20</v>
      </c>
    </row>
    <row r="14" spans="2:5" ht="12.75">
      <c r="B14" s="13" t="s">
        <v>37</v>
      </c>
      <c r="C14" s="13" t="s">
        <v>38</v>
      </c>
      <c r="D14" s="15">
        <v>0</v>
      </c>
      <c r="E14" s="15">
        <v>0</v>
      </c>
    </row>
    <row r="15" spans="2:5" ht="13.5" thickBot="1">
      <c r="B15" s="10" t="s">
        <v>39</v>
      </c>
      <c r="C15" s="10" t="s">
        <v>40</v>
      </c>
      <c r="D15" s="14">
        <v>9.999999999980577</v>
      </c>
      <c r="E15" s="14">
        <v>10</v>
      </c>
    </row>
    <row r="18" ht="13.5" thickBot="1">
      <c r="A18" t="s">
        <v>29</v>
      </c>
    </row>
    <row r="19" spans="2:7" ht="13.5" thickBot="1">
      <c r="B19" s="11" t="s">
        <v>24</v>
      </c>
      <c r="C19" s="11" t="s">
        <v>25</v>
      </c>
      <c r="D19" s="11" t="s">
        <v>30</v>
      </c>
      <c r="E19" s="11" t="s">
        <v>31</v>
      </c>
      <c r="F19" s="11" t="s">
        <v>32</v>
      </c>
      <c r="G19" s="11" t="s">
        <v>18</v>
      </c>
    </row>
    <row r="20" spans="2:7" ht="12.75">
      <c r="B20" s="13" t="s">
        <v>41</v>
      </c>
      <c r="C20" s="13" t="s">
        <v>42</v>
      </c>
      <c r="D20" s="16">
        <v>120000000</v>
      </c>
      <c r="E20" s="13" t="s">
        <v>43</v>
      </c>
      <c r="F20" s="13" t="s">
        <v>44</v>
      </c>
      <c r="G20" s="13">
        <v>0</v>
      </c>
    </row>
    <row r="21" spans="2:7" ht="12.75">
      <c r="B21" s="13" t="s">
        <v>45</v>
      </c>
      <c r="C21" s="13" t="s">
        <v>46</v>
      </c>
      <c r="D21" s="15">
        <v>30</v>
      </c>
      <c r="E21" s="13" t="s">
        <v>47</v>
      </c>
      <c r="F21" s="13" t="s">
        <v>44</v>
      </c>
      <c r="G21" s="13">
        <v>0</v>
      </c>
    </row>
    <row r="22" spans="2:7" ht="12.75">
      <c r="B22" s="13" t="s">
        <v>48</v>
      </c>
      <c r="C22" s="13" t="s">
        <v>49</v>
      </c>
      <c r="D22" s="15">
        <v>45</v>
      </c>
      <c r="E22" s="13" t="s">
        <v>50</v>
      </c>
      <c r="F22" s="13" t="s">
        <v>51</v>
      </c>
      <c r="G22" s="13">
        <v>15</v>
      </c>
    </row>
    <row r="23" spans="2:7" ht="13.5" thickBot="1">
      <c r="B23" s="10" t="s">
        <v>52</v>
      </c>
      <c r="C23" s="10" t="s">
        <v>53</v>
      </c>
      <c r="D23" s="14">
        <v>6100000</v>
      </c>
      <c r="E23" s="10" t="s">
        <v>54</v>
      </c>
      <c r="F23" s="10" t="s">
        <v>51</v>
      </c>
      <c r="G23" s="10">
        <v>900000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="150" zoomScaleNormal="150" workbookViewId="0" topLeftCell="A3">
      <selection activeCell="C74" sqref="C74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140625" style="0" bestFit="1" customWidth="1"/>
    <col min="4" max="4" width="12.8515625" style="0" bestFit="1" customWidth="1"/>
    <col min="5" max="5" width="12.140625" style="0" bestFit="1" customWidth="1"/>
    <col min="6" max="6" width="10.8515625" style="0" bestFit="1" customWidth="1"/>
    <col min="7" max="7" width="12.140625" style="0" bestFit="1" customWidth="1"/>
    <col min="8" max="8" width="10.28125" style="0" bestFit="1" customWidth="1"/>
  </cols>
  <sheetData>
    <row r="1" ht="12.75">
      <c r="A1" s="9" t="s">
        <v>55</v>
      </c>
    </row>
    <row r="2" ht="12.75">
      <c r="A2" s="9" t="s">
        <v>21</v>
      </c>
    </row>
    <row r="3" ht="12.75">
      <c r="A3" s="9" t="s">
        <v>22</v>
      </c>
    </row>
    <row r="6" ht="13.5" thickBot="1">
      <c r="A6" t="s">
        <v>28</v>
      </c>
    </row>
    <row r="7" spans="2:8" ht="12.75">
      <c r="B7" s="17"/>
      <c r="C7" s="17"/>
      <c r="D7" s="17" t="s">
        <v>56</v>
      </c>
      <c r="E7" s="17" t="s">
        <v>58</v>
      </c>
      <c r="F7" s="17" t="s">
        <v>59</v>
      </c>
      <c r="G7" s="17" t="s">
        <v>61</v>
      </c>
      <c r="H7" s="17" t="s">
        <v>61</v>
      </c>
    </row>
    <row r="8" spans="2:8" ht="13.5" thickBot="1">
      <c r="B8" s="18" t="s">
        <v>24</v>
      </c>
      <c r="C8" s="18" t="s">
        <v>25</v>
      </c>
      <c r="D8" s="18" t="s">
        <v>57</v>
      </c>
      <c r="E8" s="18" t="s">
        <v>6</v>
      </c>
      <c r="F8" s="18" t="s">
        <v>60</v>
      </c>
      <c r="G8" s="18" t="s">
        <v>62</v>
      </c>
      <c r="H8" s="18" t="s">
        <v>63</v>
      </c>
    </row>
    <row r="9" spans="2:8" ht="12.75">
      <c r="B9" s="13" t="s">
        <v>35</v>
      </c>
      <c r="C9" s="13" t="s">
        <v>36</v>
      </c>
      <c r="D9" s="15">
        <v>20</v>
      </c>
      <c r="E9" s="15">
        <v>0</v>
      </c>
      <c r="F9" s="13">
        <v>6000.000000005797</v>
      </c>
      <c r="G9" s="13">
        <v>14000.000000023094</v>
      </c>
      <c r="H9" s="13">
        <v>999.9999999879674</v>
      </c>
    </row>
    <row r="10" spans="2:8" ht="12.75">
      <c r="B10" s="13" t="s">
        <v>37</v>
      </c>
      <c r="C10" s="13" t="s">
        <v>38</v>
      </c>
      <c r="D10" s="15">
        <v>0</v>
      </c>
      <c r="E10" s="15">
        <v>-3000.0000000370733</v>
      </c>
      <c r="F10" s="13">
        <v>10000</v>
      </c>
      <c r="G10" s="13">
        <v>3000.0000000370733</v>
      </c>
      <c r="H10" s="13">
        <v>1E+30</v>
      </c>
    </row>
    <row r="11" spans="2:8" ht="13.5" thickBot="1">
      <c r="B11" s="10" t="s">
        <v>39</v>
      </c>
      <c r="C11" s="10" t="s">
        <v>40</v>
      </c>
      <c r="D11" s="14">
        <v>10</v>
      </c>
      <c r="E11" s="14">
        <v>0</v>
      </c>
      <c r="F11" s="10">
        <v>20000.000000038843</v>
      </c>
      <c r="G11" s="10">
        <v>3999.9999999453744</v>
      </c>
      <c r="H11" s="10">
        <v>6000.000000052792</v>
      </c>
    </row>
    <row r="13" ht="13.5" thickBot="1">
      <c r="A13" t="s">
        <v>29</v>
      </c>
    </row>
    <row r="14" spans="2:8" ht="12.75">
      <c r="B14" s="17"/>
      <c r="C14" s="17"/>
      <c r="D14" s="17" t="s">
        <v>56</v>
      </c>
      <c r="E14" s="17" t="s">
        <v>64</v>
      </c>
      <c r="F14" s="17" t="s">
        <v>66</v>
      </c>
      <c r="G14" s="17" t="s">
        <v>61</v>
      </c>
      <c r="H14" s="17" t="s">
        <v>61</v>
      </c>
    </row>
    <row r="15" spans="2:8" ht="13.5" thickBot="1">
      <c r="B15" s="18" t="s">
        <v>24</v>
      </c>
      <c r="C15" s="18" t="s">
        <v>25</v>
      </c>
      <c r="D15" s="18" t="s">
        <v>57</v>
      </c>
      <c r="E15" s="18" t="s">
        <v>65</v>
      </c>
      <c r="F15" s="18" t="s">
        <v>67</v>
      </c>
      <c r="G15" s="18" t="s">
        <v>62</v>
      </c>
      <c r="H15" s="18" t="s">
        <v>63</v>
      </c>
    </row>
    <row r="16" spans="2:8" ht="12.75">
      <c r="B16" s="13" t="s">
        <v>41</v>
      </c>
      <c r="C16" s="13" t="s">
        <v>42</v>
      </c>
      <c r="D16" s="16">
        <v>120000000</v>
      </c>
      <c r="E16" s="19">
        <v>0.002333333333344154</v>
      </c>
      <c r="F16" s="13">
        <v>120000000</v>
      </c>
      <c r="G16" s="13">
        <v>14594594.594568204</v>
      </c>
      <c r="H16" s="13">
        <v>59999999.99985061</v>
      </c>
    </row>
    <row r="17" spans="2:8" ht="12.75">
      <c r="B17" s="13" t="s">
        <v>45</v>
      </c>
      <c r="C17" s="13" t="s">
        <v>46</v>
      </c>
      <c r="D17" s="15">
        <v>30</v>
      </c>
      <c r="E17" s="15">
        <v>1333.3333333194141</v>
      </c>
      <c r="F17" s="13">
        <v>30</v>
      </c>
      <c r="G17" s="13">
        <v>29.999999999903494</v>
      </c>
      <c r="H17" s="13">
        <v>14.9999999999761</v>
      </c>
    </row>
    <row r="18" spans="2:8" ht="12.75">
      <c r="B18" s="13" t="s">
        <v>48</v>
      </c>
      <c r="C18" s="13" t="s">
        <v>49</v>
      </c>
      <c r="D18" s="15">
        <v>45</v>
      </c>
      <c r="E18" s="20">
        <v>0</v>
      </c>
      <c r="F18" s="13">
        <v>60</v>
      </c>
      <c r="G18" s="13">
        <v>1E+30</v>
      </c>
      <c r="H18" s="13">
        <v>15</v>
      </c>
    </row>
    <row r="19" spans="2:8" ht="13.5" thickBot="1">
      <c r="B19" s="10" t="s">
        <v>52</v>
      </c>
      <c r="C19" s="10" t="s">
        <v>53</v>
      </c>
      <c r="D19" s="14">
        <v>6100000</v>
      </c>
      <c r="E19" s="14">
        <v>0</v>
      </c>
      <c r="F19" s="10">
        <v>7000000</v>
      </c>
      <c r="G19" s="10">
        <v>1E+30</v>
      </c>
      <c r="H19" s="10">
        <v>900000.0000000006</v>
      </c>
    </row>
    <row r="20" spans="2:8" ht="12.75">
      <c r="B20" s="12"/>
      <c r="C20" s="12"/>
      <c r="D20" s="23"/>
      <c r="E20" s="23"/>
      <c r="F20" s="12"/>
      <c r="G20" s="12"/>
      <c r="H20" s="12"/>
    </row>
    <row r="21" spans="2:8" ht="12.75">
      <c r="B21" s="12"/>
      <c r="C21" s="12"/>
      <c r="D21" s="23"/>
      <c r="E21" s="23"/>
      <c r="F21" s="12"/>
      <c r="G21" s="12"/>
      <c r="H21" s="12"/>
    </row>
    <row r="22" spans="2:8" ht="12.75">
      <c r="B22" s="12" t="s">
        <v>84</v>
      </c>
      <c r="C22" s="12"/>
      <c r="D22" s="23"/>
      <c r="E22" s="23"/>
      <c r="F22" s="12"/>
      <c r="G22" s="12"/>
      <c r="H22" s="12"/>
    </row>
    <row r="23" spans="2:8" ht="12.75">
      <c r="B23" s="12"/>
      <c r="C23" s="12"/>
      <c r="D23" s="23"/>
      <c r="E23" s="23"/>
      <c r="F23" s="12"/>
      <c r="G23" s="12"/>
      <c r="H23" s="12"/>
    </row>
    <row r="25" ht="12.75">
      <c r="B25" t="s">
        <v>76</v>
      </c>
    </row>
    <row r="26" ht="12.75">
      <c r="C26" t="s">
        <v>68</v>
      </c>
    </row>
    <row r="28" ht="12.75">
      <c r="C28" t="s">
        <v>70</v>
      </c>
    </row>
    <row r="30" spans="3:7" ht="12.75">
      <c r="C30" t="s">
        <v>71</v>
      </c>
      <c r="F30" s="21">
        <f>2.3333*12</f>
        <v>27.9996</v>
      </c>
      <c r="G30" t="s">
        <v>72</v>
      </c>
    </row>
    <row r="32" spans="3:6" ht="12.75">
      <c r="C32" t="s">
        <v>74</v>
      </c>
      <c r="F32" s="22">
        <f>F30/1000</f>
        <v>0.0279996</v>
      </c>
    </row>
    <row r="33" ht="12.75">
      <c r="C33" t="s">
        <v>73</v>
      </c>
    </row>
    <row r="35" ht="12.75">
      <c r="C35" t="s">
        <v>75</v>
      </c>
    </row>
    <row r="37" ht="12.75">
      <c r="B37" t="s">
        <v>77</v>
      </c>
    </row>
    <row r="39" ht="12.75">
      <c r="C39" t="s">
        <v>78</v>
      </c>
    </row>
    <row r="40" ht="12.75">
      <c r="C40" t="s">
        <v>79</v>
      </c>
    </row>
    <row r="41" ht="12.75">
      <c r="C41" t="s">
        <v>83</v>
      </c>
    </row>
    <row r="43" spans="3:6" ht="12.75">
      <c r="C43" t="s">
        <v>80</v>
      </c>
      <c r="F43">
        <f>1333/2</f>
        <v>666.5</v>
      </c>
    </row>
    <row r="44" ht="12.75">
      <c r="C44" t="s">
        <v>81</v>
      </c>
    </row>
    <row r="45" ht="12.75">
      <c r="C45" t="s">
        <v>82</v>
      </c>
    </row>
    <row r="47" ht="12.75">
      <c r="B47" t="s">
        <v>85</v>
      </c>
    </row>
    <row r="49" ht="12.75">
      <c r="C49" t="s">
        <v>86</v>
      </c>
    </row>
    <row r="50" ht="12.75">
      <c r="C50" t="s">
        <v>87</v>
      </c>
    </row>
    <row r="51" ht="12.75">
      <c r="C51" t="s">
        <v>88</v>
      </c>
    </row>
    <row r="52" ht="12.75">
      <c r="C52" t="s">
        <v>89</v>
      </c>
    </row>
    <row r="53" ht="12.75">
      <c r="C53" t="s">
        <v>90</v>
      </c>
    </row>
    <row r="54" spans="3:6" ht="12.75">
      <c r="C54" t="s">
        <v>91</v>
      </c>
      <c r="F54">
        <f>10*5000</f>
        <v>50000</v>
      </c>
    </row>
    <row r="57" ht="12.75">
      <c r="B57" t="s">
        <v>92</v>
      </c>
    </row>
    <row r="59" ht="12.75">
      <c r="C59" t="s">
        <v>93</v>
      </c>
    </row>
    <row r="60" ht="12.75">
      <c r="C60" t="s">
        <v>94</v>
      </c>
    </row>
    <row r="61" ht="12.75">
      <c r="C61" t="s">
        <v>95</v>
      </c>
    </row>
    <row r="62" ht="12.75">
      <c r="C62" t="s">
        <v>96</v>
      </c>
    </row>
    <row r="63" ht="12.75">
      <c r="C63" t="s">
        <v>97</v>
      </c>
    </row>
    <row r="64" ht="12.75">
      <c r="C64" t="s">
        <v>98</v>
      </c>
    </row>
    <row r="66" ht="12.75">
      <c r="B66" t="s">
        <v>99</v>
      </c>
    </row>
    <row r="68" ht="12.75">
      <c r="C68" t="s">
        <v>100</v>
      </c>
    </row>
    <row r="70" ht="12.75">
      <c r="C70" t="s">
        <v>104</v>
      </c>
    </row>
    <row r="72" spans="3:7" ht="12.75">
      <c r="C72" t="s">
        <v>105</v>
      </c>
      <c r="F72">
        <f>0.05*120000000</f>
        <v>6000000</v>
      </c>
      <c r="G72" t="s">
        <v>101</v>
      </c>
    </row>
    <row r="73" spans="6:7" ht="12.75">
      <c r="F73">
        <f>F72/12</f>
        <v>500000</v>
      </c>
      <c r="G73" t="s">
        <v>69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50" zoomScaleNormal="150" workbookViewId="0" topLeftCell="A1">
      <selection activeCell="F15" sqref="F15"/>
    </sheetView>
  </sheetViews>
  <sheetFormatPr defaultColWidth="9.140625" defaultRowHeight="12.75"/>
  <cols>
    <col min="1" max="1" width="17.28125" style="0" bestFit="1" customWidth="1"/>
    <col min="2" max="3" width="14.7109375" style="0" bestFit="1" customWidth="1"/>
    <col min="4" max="4" width="13.421875" style="0" bestFit="1" customWidth="1"/>
    <col min="5" max="5" width="6.140625" style="0" customWidth="1"/>
    <col min="6" max="6" width="12.7109375" style="0" bestFit="1" customWidth="1"/>
    <col min="7" max="7" width="15.57421875" style="0" bestFit="1" customWidth="1"/>
    <col min="8" max="8" width="13.421875" style="0" bestFit="1" customWidth="1"/>
  </cols>
  <sheetData>
    <row r="1" ht="12.75">
      <c r="A1" t="s">
        <v>5</v>
      </c>
    </row>
    <row r="2" spans="2:8" ht="12.75">
      <c r="B2" t="s">
        <v>2</v>
      </c>
      <c r="C2" t="s">
        <v>3</v>
      </c>
      <c r="D2" t="s">
        <v>4</v>
      </c>
      <c r="G2" t="s">
        <v>10</v>
      </c>
      <c r="H2" t="s">
        <v>11</v>
      </c>
    </row>
    <row r="3" spans="1:8" ht="12.75">
      <c r="A3" t="s">
        <v>6</v>
      </c>
      <c r="B3" s="2">
        <v>2000000</v>
      </c>
      <c r="C3" s="2">
        <v>5000000</v>
      </c>
      <c r="D3" s="2">
        <v>8000000</v>
      </c>
      <c r="F3" t="s">
        <v>6</v>
      </c>
      <c r="G3" s="2">
        <v>120000000</v>
      </c>
      <c r="H3" s="2"/>
    </row>
    <row r="4" spans="1:7" ht="12.75">
      <c r="A4" t="s">
        <v>7</v>
      </c>
      <c r="B4" s="2">
        <v>80000</v>
      </c>
      <c r="C4" s="2">
        <v>200000</v>
      </c>
      <c r="D4" s="2">
        <v>450000</v>
      </c>
      <c r="F4" t="s">
        <v>7</v>
      </c>
      <c r="G4" s="2">
        <v>7000000</v>
      </c>
    </row>
    <row r="5" spans="1:8" ht="12.75">
      <c r="A5" t="s">
        <v>8</v>
      </c>
      <c r="B5" s="3">
        <v>1</v>
      </c>
      <c r="C5" s="3">
        <v>1.5</v>
      </c>
      <c r="D5" s="3">
        <v>2.5</v>
      </c>
      <c r="F5" t="s">
        <v>8</v>
      </c>
      <c r="G5" s="3">
        <v>60</v>
      </c>
      <c r="H5" s="3"/>
    </row>
    <row r="6" spans="1:8" ht="12.75">
      <c r="A6" t="s">
        <v>9</v>
      </c>
      <c r="B6" s="3">
        <v>1</v>
      </c>
      <c r="C6" s="3">
        <v>1</v>
      </c>
      <c r="D6" s="3">
        <v>1</v>
      </c>
      <c r="F6" t="s">
        <v>9</v>
      </c>
      <c r="G6" s="3">
        <v>30</v>
      </c>
      <c r="H6" s="3"/>
    </row>
    <row r="7" spans="1:8" ht="12.75">
      <c r="A7" t="s">
        <v>13</v>
      </c>
      <c r="B7" s="2">
        <f>$G$8*B4</f>
        <v>16000</v>
      </c>
      <c r="C7" s="2">
        <f>$G$8*C4</f>
        <v>40000</v>
      </c>
      <c r="D7" s="2">
        <f>$G$8*D4</f>
        <v>90000</v>
      </c>
      <c r="G7" s="3"/>
      <c r="H7" s="3"/>
    </row>
    <row r="8" spans="1:8" ht="12.75">
      <c r="A8" t="s">
        <v>14</v>
      </c>
      <c r="B8" s="2">
        <v>10000</v>
      </c>
      <c r="C8" s="2">
        <v>30000</v>
      </c>
      <c r="D8" s="2">
        <v>70000</v>
      </c>
      <c r="F8" t="s">
        <v>12</v>
      </c>
      <c r="G8" s="3">
        <v>0.2</v>
      </c>
      <c r="H8" s="3"/>
    </row>
    <row r="9" spans="1:4" ht="12.75">
      <c r="A9" t="s">
        <v>15</v>
      </c>
      <c r="B9" s="2">
        <f>B7-B8</f>
        <v>6000</v>
      </c>
      <c r="C9" s="2">
        <f>C7-C8</f>
        <v>10000</v>
      </c>
      <c r="D9" s="2">
        <f>D7-D8</f>
        <v>20000</v>
      </c>
    </row>
    <row r="12" ht="12.75">
      <c r="A12" t="s">
        <v>0</v>
      </c>
    </row>
    <row r="13" spans="2:4" ht="12.75">
      <c r="B13" t="s">
        <v>2</v>
      </c>
      <c r="C13" t="s">
        <v>3</v>
      </c>
      <c r="D13" t="s">
        <v>4</v>
      </c>
    </row>
    <row r="14" spans="1:4" ht="12.75">
      <c r="A14" t="s">
        <v>1</v>
      </c>
      <c r="B14" s="1">
        <v>20</v>
      </c>
      <c r="C14" s="1">
        <v>0</v>
      </c>
      <c r="D14" s="1">
        <v>10</v>
      </c>
    </row>
    <row r="16" ht="12.75">
      <c r="A16" t="s">
        <v>16</v>
      </c>
    </row>
    <row r="17" spans="2:7" ht="12.75">
      <c r="B17" t="s">
        <v>17</v>
      </c>
      <c r="C17" t="s">
        <v>18</v>
      </c>
      <c r="E17" t="s">
        <v>19</v>
      </c>
      <c r="F17" s="7">
        <f>SUMPRODUCT(B14:D14,B9:D9)</f>
        <v>320000</v>
      </c>
      <c r="G17" t="s">
        <v>69</v>
      </c>
    </row>
    <row r="18" spans="1:3" ht="12.75">
      <c r="A18" t="s">
        <v>6</v>
      </c>
      <c r="B18" s="4">
        <f>SUMPRODUCT(B14:D14,B3:D3)</f>
        <v>120000000</v>
      </c>
      <c r="C18" s="4">
        <f>G3-B18</f>
        <v>0</v>
      </c>
    </row>
    <row r="19" spans="1:7" ht="12.75">
      <c r="A19" t="s">
        <v>7</v>
      </c>
      <c r="B19" s="5">
        <f>SUMPRODUCT(B14:D14,B4:D4)</f>
        <v>6100000</v>
      </c>
      <c r="C19" s="6">
        <f>G4-B19</f>
        <v>900000</v>
      </c>
      <c r="E19" t="s">
        <v>19</v>
      </c>
      <c r="F19">
        <f>F17*12</f>
        <v>3840000</v>
      </c>
      <c r="G19" t="s">
        <v>101</v>
      </c>
    </row>
    <row r="20" spans="1:3" ht="12.75">
      <c r="A20" t="s">
        <v>8</v>
      </c>
      <c r="B20" s="5">
        <f>SUMPRODUCT(B14:D14,B5:D5)</f>
        <v>45</v>
      </c>
      <c r="C20" s="5">
        <f>G5-B20</f>
        <v>15</v>
      </c>
    </row>
    <row r="21" spans="1:7" ht="12.75">
      <c r="A21" t="s">
        <v>9</v>
      </c>
      <c r="B21" s="5">
        <f>SUMPRODUCT(B14:D14,B6:D6)</f>
        <v>30</v>
      </c>
      <c r="C21" s="8">
        <f>G6-B21</f>
        <v>0</v>
      </c>
      <c r="E21" t="s">
        <v>102</v>
      </c>
      <c r="F21" s="24">
        <f>F19/G3</f>
        <v>0.032</v>
      </c>
      <c r="G21" t="s">
        <v>103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2004-02-24T18:47:56Z</dcterms:created>
  <dcterms:modified xsi:type="dcterms:W3CDTF">2004-03-09T18:44:16Z</dcterms:modified>
  <cp:category/>
  <cp:version/>
  <cp:contentType/>
  <cp:contentStatus/>
</cp:coreProperties>
</file>