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Now (2)" sheetId="1" r:id="rId1"/>
    <sheet name="Best later" sheetId="2" r:id="rId2"/>
    <sheet name="Best now" sheetId="3" r:id="rId3"/>
    <sheet name="worst later" sheetId="4" r:id="rId4"/>
    <sheet name="worst now" sheetId="5" r:id="rId5"/>
    <sheet name="Later" sheetId="6" r:id="rId6"/>
    <sheet name="Now" sheetId="7" r:id="rId7"/>
    <sheet name="Sheet2" sheetId="8" r:id="rId8"/>
  </sheets>
  <definedNames>
    <definedName name="_xlnm.Print_Area" localSheetId="1">'Best later'!$A$5:$J$36</definedName>
    <definedName name="_xlnm.Print_Area" localSheetId="2">'Best now'!$A$5:$J$36</definedName>
    <definedName name="_xlnm.Print_Area" localSheetId="5">'Later'!$A$5:$J$36</definedName>
    <definedName name="_xlnm.Print_Area" localSheetId="6">'Now'!$A$5:$J$36</definedName>
    <definedName name="_xlnm.Print_Area" localSheetId="0">'Now (2)'!$A$5:$J$36</definedName>
    <definedName name="_xlnm.Print_Area" localSheetId="3">'worst later'!$A$5:$J$36</definedName>
    <definedName name="_xlnm.Print_Area" localSheetId="4">'worst now'!$A$5:$J$36</definedName>
  </definedNames>
  <calcPr fullCalcOnLoad="1"/>
</workbook>
</file>

<file path=xl/comments1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2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3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4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5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6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7.xml><?xml version="1.0" encoding="utf-8"?>
<comments xmlns="http://schemas.openxmlformats.org/spreadsheetml/2006/main">
  <authors>
    <author>Ammar</author>
  </authors>
  <commentList>
    <comment ref="S1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S21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sharedStrings.xml><?xml version="1.0" encoding="utf-8"?>
<sst xmlns="http://schemas.openxmlformats.org/spreadsheetml/2006/main" count="196" uniqueCount="22">
  <si>
    <t>Final "Net"</t>
  </si>
  <si>
    <t>Do not move</t>
  </si>
  <si>
    <t>+ Wine room</t>
  </si>
  <si>
    <t>Buy new lot</t>
  </si>
  <si>
    <t>Wine room effect</t>
  </si>
  <si>
    <t>Drive-up effect</t>
  </si>
  <si>
    <t>No Wine room</t>
  </si>
  <si>
    <t>Storage effect</t>
  </si>
  <si>
    <t>Decision Tree</t>
  </si>
  <si>
    <t>Parameters</t>
  </si>
  <si>
    <t>New lease</t>
  </si>
  <si>
    <t>Lot payment/mon</t>
  </si>
  <si>
    <t>Option 2 payment/mon</t>
  </si>
  <si>
    <t>Option 1 payment/mon</t>
  </si>
  <si>
    <t>Option 1 inc in OC</t>
  </si>
  <si>
    <t>Option 2 inc in OC</t>
  </si>
  <si>
    <t>Decision Variables</t>
  </si>
  <si>
    <t>Increase in net</t>
  </si>
  <si>
    <t>Probability</t>
  </si>
  <si>
    <t>Total</t>
  </si>
  <si>
    <t>Storage Effect</t>
  </si>
  <si>
    <t>Current Net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</si>
</sst>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_);_(* \(#,##0.0\);_(* &quot;-&quot;?_);_(@_)"/>
    <numFmt numFmtId="170" formatCode="_(* #,##0.00_);_(* \(#,##0.00\);_(* &quot;-&quot;?_);_(@_)"/>
    <numFmt numFmtId="171" formatCode="_(* #,##0_);_(* \(#,##0\);_(* &quot;-&quot;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0"/>
    </font>
    <font>
      <b/>
      <sz val="14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quotePrefix="1">
      <alignment/>
    </xf>
    <xf numFmtId="165" fontId="4" fillId="0" borderId="0" xfId="17" applyNumberFormat="1" applyFont="1" applyAlignment="1">
      <alignment horizontal="left"/>
    </xf>
    <xf numFmtId="165" fontId="4" fillId="0" borderId="1" xfId="17" applyNumberFormat="1" applyFont="1" applyBorder="1" applyAlignment="1">
      <alignment horizontal="left"/>
    </xf>
    <xf numFmtId="43" fontId="4" fillId="0" borderId="1" xfId="15" applyFont="1" applyBorder="1" applyAlignment="1">
      <alignment horizontal="left"/>
    </xf>
    <xf numFmtId="0" fontId="0" fillId="0" borderId="0" xfId="0" applyBorder="1" applyAlignment="1">
      <alignment/>
    </xf>
    <xf numFmtId="9" fontId="0" fillId="0" borderId="3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9" fontId="0" fillId="0" borderId="2" xfId="0" applyNumberFormat="1" applyBorder="1" applyAlignment="1">
      <alignment/>
    </xf>
    <xf numFmtId="168" fontId="5" fillId="0" borderId="0" xfId="21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5" fontId="9" fillId="0" borderId="0" xfId="17" applyNumberFormat="1" applyFont="1" applyAlignment="1">
      <alignment/>
    </xf>
    <xf numFmtId="165" fontId="2" fillId="0" borderId="0" xfId="17" applyNumberFormat="1" applyFont="1" applyAlignment="1">
      <alignment/>
    </xf>
    <xf numFmtId="165" fontId="4" fillId="0" borderId="0" xfId="17" applyNumberFormat="1" applyFont="1" applyAlignment="1">
      <alignment/>
    </xf>
    <xf numFmtId="0" fontId="8" fillId="0" borderId="0" xfId="17" applyNumberFormat="1" applyFont="1" applyAlignment="1">
      <alignment/>
    </xf>
    <xf numFmtId="0" fontId="10" fillId="0" borderId="0" xfId="0" applyFont="1" applyAlignment="1">
      <alignment/>
    </xf>
    <xf numFmtId="165" fontId="4" fillId="0" borderId="1" xfId="17" applyNumberFormat="1" applyFont="1" applyBorder="1" applyAlignment="1">
      <alignment/>
    </xf>
    <xf numFmtId="0" fontId="9" fillId="0" borderId="1" xfId="17" applyNumberFormat="1" applyFont="1" applyBorder="1" applyAlignment="1">
      <alignment horizontal="left"/>
    </xf>
    <xf numFmtId="165" fontId="9" fillId="0" borderId="0" xfId="17" applyNumberFormat="1" applyFon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68" fontId="11" fillId="0" borderId="2" xfId="21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1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9" fontId="0" fillId="3" borderId="0" xfId="0" applyNumberFormat="1" applyFill="1" applyAlignment="1">
      <alignment/>
    </xf>
    <xf numFmtId="1" fontId="18" fillId="0" borderId="1" xfId="0" applyNumberFormat="1" applyFont="1" applyBorder="1" applyAlignment="1">
      <alignment/>
    </xf>
    <xf numFmtId="1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1462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0525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335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0985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08610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28612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396240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25780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10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1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5"/>
        <xdr:cNvSpPr>
          <a:spLocks/>
        </xdr:cNvSpPr>
      </xdr:nvSpPr>
      <xdr:spPr>
        <a:xfrm>
          <a:off x="4229100" y="26098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6"/>
        <xdr:cNvSpPr>
          <a:spLocks/>
        </xdr:cNvSpPr>
      </xdr:nvSpPr>
      <xdr:spPr>
        <a:xfrm>
          <a:off x="4229100" y="32861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7"/>
        <xdr:cNvSpPr>
          <a:spLocks/>
        </xdr:cNvSpPr>
      </xdr:nvSpPr>
      <xdr:spPr>
        <a:xfrm>
          <a:off x="4229100" y="39624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110" zoomScaleNormal="110" workbookViewId="0" topLeftCell="L1">
      <selection activeCell="K30" sqref="K30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>
        <v>21248</v>
      </c>
      <c r="R6" s="41">
        <v>0</v>
      </c>
      <c r="S6" s="39">
        <v>0.1</v>
      </c>
    </row>
    <row r="7" spans="10:19" ht="12.75">
      <c r="J7" s="17"/>
      <c r="O7" t="s">
        <v>13</v>
      </c>
      <c r="P7" s="37">
        <v>9348</v>
      </c>
      <c r="R7" s="41">
        <v>0.1</v>
      </c>
      <c r="S7" s="39">
        <v>0.5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>
        <v>6800</v>
      </c>
      <c r="R8" s="41">
        <v>0.25</v>
      </c>
      <c r="S8" s="39">
        <v>0.3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0.1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-3596</v>
      </c>
      <c r="G11" s="32">
        <f>S$17</f>
        <v>0</v>
      </c>
      <c r="H11" s="11">
        <f>R$17</f>
        <v>0.05</v>
      </c>
      <c r="I11" s="2"/>
      <c r="J11" s="25">
        <f>B$26+C$20+C$21+(B$27*(1+E12))*(1+H11)</f>
        <v>-2126</v>
      </c>
      <c r="O11" t="s">
        <v>15</v>
      </c>
      <c r="P11" s="37">
        <v>800</v>
      </c>
      <c r="R11" t="s">
        <v>19</v>
      </c>
      <c r="S11">
        <f>SUM(S6:S9)</f>
        <v>0.9999999999999999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0</v>
      </c>
      <c r="H12" s="11">
        <f>R$18</f>
        <v>0.1</v>
      </c>
      <c r="I12" s="2"/>
      <c r="J12" s="25">
        <f>B$26+C$20+C$21+(B$27*(1+E$12))*(1+H12)</f>
        <v>-655.9999999999964</v>
      </c>
    </row>
    <row r="13" spans="2:10" ht="13.5" thickBot="1">
      <c r="B13" s="1"/>
      <c r="E13" s="34">
        <f>S6</f>
        <v>0.1</v>
      </c>
      <c r="G13" s="32">
        <f>S$19</f>
        <v>1</v>
      </c>
      <c r="H13" s="11">
        <f>R$19</f>
        <v>0</v>
      </c>
      <c r="I13" s="2"/>
      <c r="J13" s="25">
        <f>B$26+C$20+C$21+(B$27*(1+E$12))*(1+H13)</f>
        <v>-3596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-655.9999999999964</v>
      </c>
      <c r="G15" s="32">
        <f>S$17</f>
        <v>0</v>
      </c>
      <c r="H15" s="11">
        <f>R$17</f>
        <v>0.05</v>
      </c>
      <c r="I15" s="2"/>
      <c r="J15" s="25">
        <f>B$26+C$20+C$21+(B$27*(1+E16))*(1+H15)</f>
        <v>961.0000000000073</v>
      </c>
    </row>
    <row r="16" spans="1:19" ht="13.5" thickBot="1">
      <c r="A16" s="43">
        <f>MAX(J8,B22)</f>
        <v>5200</v>
      </c>
      <c r="B16" s="1"/>
      <c r="E16" s="9">
        <f>R7</f>
        <v>0.1</v>
      </c>
      <c r="F16" s="2"/>
      <c r="G16" s="32">
        <f>S$18</f>
        <v>0</v>
      </c>
      <c r="H16" s="11">
        <f>R$18</f>
        <v>0.1</v>
      </c>
      <c r="I16" s="2"/>
      <c r="J16" s="25">
        <f>B$26+C$20+C$21+(B$27*(1+E$16))*(1+H16)</f>
        <v>2578.0000000000073</v>
      </c>
      <c r="R16" t="s">
        <v>17</v>
      </c>
      <c r="S16" t="s">
        <v>18</v>
      </c>
    </row>
    <row r="17" spans="1:19" ht="13.5" thickBot="1">
      <c r="A17" s="2"/>
      <c r="E17" s="34">
        <f>S7</f>
        <v>0.5</v>
      </c>
      <c r="F17" s="8"/>
      <c r="G17" s="32">
        <f>S$19</f>
        <v>1</v>
      </c>
      <c r="H17" s="11">
        <f>R$19</f>
        <v>0</v>
      </c>
      <c r="I17" s="2"/>
      <c r="J17" s="25">
        <f>B$26+C$20+C$21+(B$27*(1+E$16))*(1+H17)</f>
        <v>-655.9999999999964</v>
      </c>
      <c r="R17" s="41">
        <v>0.05</v>
      </c>
      <c r="S17" s="39">
        <v>0</v>
      </c>
    </row>
    <row r="18" spans="4:19" ht="12.75">
      <c r="D18" s="35">
        <f>F11*E13+F15*E17+F19*E21+F23*E25</f>
        <v>3019.000000000002</v>
      </c>
      <c r="E18" s="10"/>
      <c r="F18" s="8"/>
      <c r="G18" s="12"/>
      <c r="H18" s="13"/>
      <c r="J18" s="25"/>
      <c r="R18" s="41">
        <v>0.1</v>
      </c>
      <c r="S18" s="39">
        <v>0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3754</v>
      </c>
      <c r="G19" s="32">
        <f>S$17</f>
        <v>0</v>
      </c>
      <c r="H19" s="11">
        <f>R$17</f>
        <v>0.05</v>
      </c>
      <c r="I19" s="2"/>
      <c r="J19" s="25">
        <f>B$26+C$20+C$21+(B$27*(1+E20))*(1+H19)</f>
        <v>5591.5</v>
      </c>
      <c r="R19" s="41">
        <v>0</v>
      </c>
      <c r="S19" s="39">
        <v>1</v>
      </c>
    </row>
    <row r="20" spans="1:10" ht="13.5" thickBot="1">
      <c r="A20" s="16" t="s">
        <v>3</v>
      </c>
      <c r="B20" s="1"/>
      <c r="C20" s="6">
        <f>-P7</f>
        <v>-9348</v>
      </c>
      <c r="E20" s="9">
        <f>R8</f>
        <v>0.25</v>
      </c>
      <c r="F20" s="2"/>
      <c r="G20" s="32">
        <f>S$18</f>
        <v>0</v>
      </c>
      <c r="H20" s="11">
        <f>R$18</f>
        <v>0.1</v>
      </c>
      <c r="I20" s="2"/>
      <c r="J20" s="25">
        <f>B$26+C$20+C$21+(B$27*(1+E$20))*(1+H20)</f>
        <v>7429</v>
      </c>
    </row>
    <row r="21" spans="2:21" ht="13.5" thickBot="1">
      <c r="B21" s="1"/>
      <c r="C21" s="6">
        <f>-P10</f>
        <v>-2400</v>
      </c>
      <c r="E21" s="34">
        <f>S8</f>
        <v>0.3</v>
      </c>
      <c r="F21" s="8"/>
      <c r="G21" s="32">
        <f>S$19</f>
        <v>1</v>
      </c>
      <c r="H21" s="11">
        <f>R$19</f>
        <v>0</v>
      </c>
      <c r="I21" s="2"/>
      <c r="J21" s="25">
        <f>B$26+C$20+C$21+(B$27*(1+E$20))*(1+H21)</f>
        <v>3754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3019.000000000002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25804</v>
      </c>
      <c r="G23" s="32">
        <f>S$17</f>
        <v>0</v>
      </c>
      <c r="H23" s="11">
        <f>R$17</f>
        <v>0.05</v>
      </c>
      <c r="I23" s="2"/>
      <c r="J23" s="25">
        <f>B$26+C$20+C$21+(B$27*(1+E$24))*(1+H23)</f>
        <v>28744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0</v>
      </c>
      <c r="H24" s="11">
        <f>R$18</f>
        <v>0.1</v>
      </c>
      <c r="I24" s="2"/>
      <c r="J24" s="25">
        <f>B$26+C$20+C$21+(B$27*(1+E$24))*(1+H24)</f>
        <v>31684.000000000007</v>
      </c>
      <c r="R24" s="40" t="s">
        <v>20</v>
      </c>
      <c r="S24" s="41">
        <v>0.05</v>
      </c>
    </row>
    <row r="25" spans="5:10" ht="13.5" thickBot="1">
      <c r="E25" s="33">
        <f>S9</f>
        <v>0.1</v>
      </c>
      <c r="G25" s="32">
        <f>S$19</f>
        <v>1</v>
      </c>
      <c r="H25" s="11">
        <f>R$19</f>
        <v>0</v>
      </c>
      <c r="I25" s="2"/>
      <c r="J25" s="25">
        <f>B$26+C$20+C$21+(B$27*(1+E$24))*(1+H25)</f>
        <v>25804</v>
      </c>
    </row>
    <row r="26" spans="2:10" ht="12.75">
      <c r="B26" s="5">
        <f>-P6</f>
        <v>-21248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552</v>
      </c>
      <c r="E31" s="32">
        <f>S17</f>
        <v>0</v>
      </c>
      <c r="F31" s="11">
        <f>R17</f>
        <v>0.05</v>
      </c>
      <c r="G31" s="2"/>
      <c r="H31" s="2"/>
      <c r="I31" s="2"/>
      <c r="J31" s="25">
        <f>B$26+C$33+C$34+B$27*(1+F31)</f>
        <v>2022</v>
      </c>
    </row>
    <row r="32" spans="3:10" ht="13.5" thickBot="1">
      <c r="C32" s="3" t="s">
        <v>6</v>
      </c>
      <c r="D32" s="2"/>
      <c r="E32" s="32">
        <f>S18</f>
        <v>0</v>
      </c>
      <c r="F32" s="11">
        <f>R18</f>
        <v>0.1</v>
      </c>
      <c r="G32" s="2"/>
      <c r="H32" s="2"/>
      <c r="I32" s="2"/>
      <c r="J32" s="25">
        <f>B$26+C$33+C$34+B$27*(1+F32)</f>
        <v>3492.0000000000036</v>
      </c>
    </row>
    <row r="33" spans="3:10" ht="13.5" thickBot="1">
      <c r="C33" s="5">
        <f>-P8</f>
        <v>-6800</v>
      </c>
      <c r="E33" s="32">
        <f>S19</f>
        <v>1</v>
      </c>
      <c r="F33" s="11">
        <f>R19</f>
        <v>0</v>
      </c>
      <c r="G33" s="2"/>
      <c r="H33" s="2"/>
      <c r="I33" s="2"/>
      <c r="J33" s="25">
        <f>B$26+C$33+C$34+B$27*(1+F33)</f>
        <v>552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10">
      <selection activeCell="O24" sqref="O24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/>
      <c r="R6" s="41">
        <v>0</v>
      </c>
      <c r="S6" s="39">
        <v>0</v>
      </c>
    </row>
    <row r="7" spans="10:19" ht="12.75">
      <c r="J7" s="17"/>
      <c r="O7" t="s">
        <v>13</v>
      </c>
      <c r="P7" s="37"/>
      <c r="R7" s="41">
        <v>0.1</v>
      </c>
      <c r="S7" s="39">
        <v>0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/>
      <c r="R8" s="41">
        <v>0.25</v>
      </c>
      <c r="S8" s="39">
        <v>0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1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29940.000000000004</v>
      </c>
      <c r="G11" s="32">
        <f>S$17</f>
        <v>0</v>
      </c>
      <c r="H11" s="11">
        <f>R$17</f>
        <v>0.05</v>
      </c>
      <c r="I11" s="2"/>
      <c r="J11" s="25">
        <f>B$26+C$20+C$21+(B$27*(1+E12))*(1+H11)</f>
        <v>28470</v>
      </c>
      <c r="O11" t="s">
        <v>15</v>
      </c>
      <c r="P11" s="37">
        <v>800</v>
      </c>
      <c r="R11" t="s">
        <v>19</v>
      </c>
      <c r="S11">
        <f>SUM(S6:S9)</f>
        <v>1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1</v>
      </c>
      <c r="H12" s="11">
        <f>R$18</f>
        <v>0.1</v>
      </c>
      <c r="I12" s="2"/>
      <c r="J12" s="25">
        <f>B$26+C$20+C$21+(B$27*(1+E$12))*(1+H12)</f>
        <v>29940.000000000004</v>
      </c>
    </row>
    <row r="13" spans="2:10" ht="13.5" thickBot="1">
      <c r="B13" s="1"/>
      <c r="E13" s="34">
        <f>S6</f>
        <v>0</v>
      </c>
      <c r="G13" s="32">
        <f>S$19</f>
        <v>0</v>
      </c>
      <c r="H13" s="11">
        <f>R$19</f>
        <v>0</v>
      </c>
      <c r="I13" s="2"/>
      <c r="J13" s="25">
        <f>B$26+C$20+C$21+(B$27*(1+E$12))*(1+H13)</f>
        <v>27000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33174.00000000001</v>
      </c>
      <c r="G15" s="32">
        <f>S$17</f>
        <v>0</v>
      </c>
      <c r="H15" s="11">
        <f>R$17</f>
        <v>0.05</v>
      </c>
      <c r="I15" s="2"/>
      <c r="J15" s="25">
        <f>B$26+C$20+C$21+(B$27*(1+E16))*(1+H15)</f>
        <v>31557.000000000007</v>
      </c>
    </row>
    <row r="16" spans="1:19" ht="13.5" thickBot="1">
      <c r="A16" s="43">
        <f>MAX(J8,B22)</f>
        <v>62280.00000000001</v>
      </c>
      <c r="B16" s="1"/>
      <c r="E16" s="9">
        <f>R7</f>
        <v>0.1</v>
      </c>
      <c r="F16" s="2"/>
      <c r="G16" s="32">
        <f>S$18</f>
        <v>1</v>
      </c>
      <c r="H16" s="11">
        <f>R$18</f>
        <v>0.1</v>
      </c>
      <c r="I16" s="2"/>
      <c r="J16" s="25">
        <f>B$26+C$20+C$21+(B$27*(1+E$16))*(1+H16)</f>
        <v>33174.00000000001</v>
      </c>
      <c r="R16" t="s">
        <v>17</v>
      </c>
      <c r="S16" t="s">
        <v>18</v>
      </c>
    </row>
    <row r="17" spans="1:19" ht="13.5" thickBot="1">
      <c r="A17" s="2"/>
      <c r="E17" s="34">
        <f>S7</f>
        <v>0</v>
      </c>
      <c r="F17" s="8"/>
      <c r="G17" s="32">
        <f>S$19</f>
        <v>0</v>
      </c>
      <c r="H17" s="11">
        <f>R$19</f>
        <v>0</v>
      </c>
      <c r="I17" s="2"/>
      <c r="J17" s="25">
        <f>B$26+C$20+C$21+(B$27*(1+E$16))*(1+H17)</f>
        <v>29940.000000000004</v>
      </c>
      <c r="R17" s="41">
        <v>0.05</v>
      </c>
      <c r="S17" s="39">
        <v>0</v>
      </c>
    </row>
    <row r="18" spans="4:19" ht="12.75">
      <c r="D18" s="35">
        <f>F11*E13+F15*E17+F19*E21+F23*E25</f>
        <v>62280.00000000001</v>
      </c>
      <c r="E18" s="10"/>
      <c r="F18" s="8"/>
      <c r="G18" s="12"/>
      <c r="H18" s="13"/>
      <c r="J18" s="25"/>
      <c r="R18" s="41">
        <v>0.1</v>
      </c>
      <c r="S18" s="39">
        <v>1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38025</v>
      </c>
      <c r="G19" s="32">
        <f>S$17</f>
        <v>0</v>
      </c>
      <c r="H19" s="11">
        <f>R$17</f>
        <v>0.05</v>
      </c>
      <c r="I19" s="2"/>
      <c r="J19" s="25">
        <f>B$26+C$20+C$21+(B$27*(1+E20))*(1+H19)</f>
        <v>36187.5</v>
      </c>
      <c r="R19" s="41">
        <v>0</v>
      </c>
      <c r="S19" s="39">
        <v>0</v>
      </c>
    </row>
    <row r="20" spans="1:10" ht="13.5" thickBot="1">
      <c r="A20" s="16" t="s">
        <v>3</v>
      </c>
      <c r="B20" s="1"/>
      <c r="C20" s="6">
        <f>-P7</f>
        <v>0</v>
      </c>
      <c r="E20" s="9">
        <f>R8</f>
        <v>0.25</v>
      </c>
      <c r="F20" s="2"/>
      <c r="G20" s="32">
        <f>S$18</f>
        <v>1</v>
      </c>
      <c r="H20" s="11">
        <f>R$18</f>
        <v>0.1</v>
      </c>
      <c r="I20" s="2"/>
      <c r="J20" s="25">
        <f>B$26+C$20+C$21+(B$27*(1+E$20))*(1+H20)</f>
        <v>38025</v>
      </c>
    </row>
    <row r="21" spans="2:21" ht="13.5" thickBot="1">
      <c r="B21" s="1"/>
      <c r="C21" s="6">
        <f>-P10</f>
        <v>-2400</v>
      </c>
      <c r="E21" s="34">
        <f>S8</f>
        <v>0</v>
      </c>
      <c r="F21" s="8"/>
      <c r="G21" s="32">
        <f>S$19</f>
        <v>0</v>
      </c>
      <c r="H21" s="11">
        <f>R$19</f>
        <v>0</v>
      </c>
      <c r="I21" s="2"/>
      <c r="J21" s="25">
        <f>B$26+C$20+C$21+(B$27*(1+E$20))*(1+H21)</f>
        <v>34350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62280.00000000001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62280.00000000001</v>
      </c>
      <c r="G23" s="32">
        <f>S$17</f>
        <v>0</v>
      </c>
      <c r="H23" s="11">
        <f>R$17</f>
        <v>0.05</v>
      </c>
      <c r="I23" s="2"/>
      <c r="J23" s="25">
        <f>B$26+C$20+C$21+(B$27*(1+E$24))*(1+H23)</f>
        <v>59340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1</v>
      </c>
      <c r="H24" s="11">
        <f>R$18</f>
        <v>0.1</v>
      </c>
      <c r="I24" s="2"/>
      <c r="J24" s="25">
        <f>B$26+C$20+C$21+(B$27*(1+E$24))*(1+H24)</f>
        <v>62280.00000000001</v>
      </c>
      <c r="R24" s="40" t="s">
        <v>20</v>
      </c>
      <c r="S24" s="41">
        <v>0.05</v>
      </c>
    </row>
    <row r="25" spans="5:10" ht="13.5" thickBot="1">
      <c r="E25" s="33">
        <f>S9</f>
        <v>1</v>
      </c>
      <c r="G25" s="32">
        <f>S$19</f>
        <v>0</v>
      </c>
      <c r="H25" s="11">
        <f>R$19</f>
        <v>0</v>
      </c>
      <c r="I25" s="2"/>
      <c r="J25" s="25">
        <f>B$26+C$20+C$21+(B$27*(1+E$24))*(1+H25)</f>
        <v>56400</v>
      </c>
    </row>
    <row r="26" spans="2:10" ht="12.75">
      <c r="B26" s="5">
        <f>-P6</f>
        <v>0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31540.000000000004</v>
      </c>
      <c r="E31" s="32">
        <f>S17</f>
        <v>0</v>
      </c>
      <c r="F31" s="11">
        <f>R17</f>
        <v>0.05</v>
      </c>
      <c r="G31" s="2"/>
      <c r="H31" s="2"/>
      <c r="I31" s="2"/>
      <c r="J31" s="25">
        <f>B$26+C$33+C$34+B$27*(1+F31)</f>
        <v>30070</v>
      </c>
    </row>
    <row r="32" spans="3:10" ht="13.5" thickBot="1">
      <c r="C32" s="3" t="s">
        <v>6</v>
      </c>
      <c r="D32" s="2"/>
      <c r="E32" s="32">
        <f>S18</f>
        <v>1</v>
      </c>
      <c r="F32" s="11">
        <f>R18</f>
        <v>0.1</v>
      </c>
      <c r="G32" s="2"/>
      <c r="H32" s="2"/>
      <c r="I32" s="2"/>
      <c r="J32" s="25">
        <f>B$26+C$33+C$34+B$27*(1+F32)</f>
        <v>31540.000000000004</v>
      </c>
    </row>
    <row r="33" spans="3:10" ht="13.5" thickBot="1">
      <c r="C33" s="5">
        <f>-P8</f>
        <v>0</v>
      </c>
      <c r="E33" s="32">
        <f>S19</f>
        <v>0</v>
      </c>
      <c r="F33" s="11">
        <f>R19</f>
        <v>0</v>
      </c>
      <c r="G33" s="2"/>
      <c r="H33" s="2"/>
      <c r="I33" s="2"/>
      <c r="J33" s="25">
        <f>B$26+C$33+C$34+B$27*(1+F33)</f>
        <v>28600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9">
      <selection activeCell="U18" sqref="U18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>
        <v>21248</v>
      </c>
      <c r="R6" s="41">
        <v>0</v>
      </c>
      <c r="S6" s="39">
        <v>0</v>
      </c>
    </row>
    <row r="7" spans="10:19" ht="12.75">
      <c r="J7" s="17"/>
      <c r="O7" t="s">
        <v>13</v>
      </c>
      <c r="P7" s="37">
        <v>9348</v>
      </c>
      <c r="R7" s="41">
        <v>0.1</v>
      </c>
      <c r="S7" s="39">
        <v>0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>
        <v>6800</v>
      </c>
      <c r="R8" s="41">
        <v>0.25</v>
      </c>
      <c r="S8" s="39">
        <v>0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1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-655.9999999999964</v>
      </c>
      <c r="G11" s="32">
        <f>S$17</f>
        <v>0</v>
      </c>
      <c r="H11" s="11">
        <f>R$17</f>
        <v>0.05</v>
      </c>
      <c r="I11" s="2"/>
      <c r="J11" s="25">
        <f>B$26+C$20+C$21+(B$27*(1+E12))*(1+H11)</f>
        <v>-2126</v>
      </c>
      <c r="O11" t="s">
        <v>15</v>
      </c>
      <c r="P11" s="37">
        <v>800</v>
      </c>
      <c r="R11" t="s">
        <v>19</v>
      </c>
      <c r="S11">
        <f>SUM(S6:S9)</f>
        <v>1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1</v>
      </c>
      <c r="H12" s="11">
        <f>R$18</f>
        <v>0.1</v>
      </c>
      <c r="I12" s="2"/>
      <c r="J12" s="25">
        <f>B$26+C$20+C$21+(B$27*(1+E$12))*(1+H12)</f>
        <v>-655.9999999999964</v>
      </c>
    </row>
    <row r="13" spans="2:10" ht="13.5" thickBot="1">
      <c r="B13" s="1"/>
      <c r="E13" s="34">
        <f>S6</f>
        <v>0</v>
      </c>
      <c r="G13" s="32">
        <f>S$19</f>
        <v>0</v>
      </c>
      <c r="H13" s="11">
        <f>R$19</f>
        <v>0</v>
      </c>
      <c r="I13" s="2"/>
      <c r="J13" s="25">
        <f>B$26+C$20+C$21+(B$27*(1+E$12))*(1+H13)</f>
        <v>-3596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2578.0000000000073</v>
      </c>
      <c r="G15" s="32">
        <f>S$17</f>
        <v>0</v>
      </c>
      <c r="H15" s="11">
        <f>R$17</f>
        <v>0.05</v>
      </c>
      <c r="I15" s="2"/>
      <c r="J15" s="25">
        <f>B$26+C$20+C$21+(B$27*(1+E16))*(1+H15)</f>
        <v>961.0000000000073</v>
      </c>
    </row>
    <row r="16" spans="1:19" ht="13.5" thickBot="1">
      <c r="A16" s="43">
        <f>MAX(J8,B22)</f>
        <v>31684.000000000007</v>
      </c>
      <c r="B16" s="1"/>
      <c r="E16" s="9">
        <f>R7</f>
        <v>0.1</v>
      </c>
      <c r="F16" s="2"/>
      <c r="G16" s="32">
        <f>S$18</f>
        <v>1</v>
      </c>
      <c r="H16" s="11">
        <f>R$18</f>
        <v>0.1</v>
      </c>
      <c r="I16" s="2"/>
      <c r="J16" s="25">
        <f>B$26+C$20+C$21+(B$27*(1+E$16))*(1+H16)</f>
        <v>2578.0000000000073</v>
      </c>
      <c r="R16" t="s">
        <v>17</v>
      </c>
      <c r="S16" t="s">
        <v>18</v>
      </c>
    </row>
    <row r="17" spans="1:19" ht="13.5" thickBot="1">
      <c r="A17" s="2"/>
      <c r="E17" s="34">
        <f>S7</f>
        <v>0</v>
      </c>
      <c r="F17" s="8"/>
      <c r="G17" s="32">
        <f>S$19</f>
        <v>0</v>
      </c>
      <c r="H17" s="11">
        <f>R$19</f>
        <v>0</v>
      </c>
      <c r="I17" s="2"/>
      <c r="J17" s="25">
        <f>B$26+C$20+C$21+(B$27*(1+E$16))*(1+H17)</f>
        <v>-655.9999999999964</v>
      </c>
      <c r="R17" s="41">
        <v>0.05</v>
      </c>
      <c r="S17" s="39">
        <v>0</v>
      </c>
    </row>
    <row r="18" spans="4:19" ht="12.75">
      <c r="D18" s="35">
        <f>F11*E13+F15*E17+F19*E21+F23*E25</f>
        <v>31684.000000000007</v>
      </c>
      <c r="E18" s="10"/>
      <c r="F18" s="8"/>
      <c r="G18" s="12"/>
      <c r="H18" s="13"/>
      <c r="J18" s="25"/>
      <c r="R18" s="41">
        <v>0.1</v>
      </c>
      <c r="S18" s="39">
        <v>1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7429</v>
      </c>
      <c r="G19" s="32">
        <f>S$17</f>
        <v>0</v>
      </c>
      <c r="H19" s="11">
        <f>R$17</f>
        <v>0.05</v>
      </c>
      <c r="I19" s="2"/>
      <c r="J19" s="25">
        <f>B$26+C$20+C$21+(B$27*(1+E20))*(1+H19)</f>
        <v>5591.5</v>
      </c>
      <c r="R19" s="41">
        <v>0</v>
      </c>
      <c r="S19" s="39">
        <v>0</v>
      </c>
    </row>
    <row r="20" spans="1:10" ht="13.5" thickBot="1">
      <c r="A20" s="16" t="s">
        <v>3</v>
      </c>
      <c r="B20" s="1"/>
      <c r="C20" s="6">
        <f>-P7</f>
        <v>-9348</v>
      </c>
      <c r="E20" s="9">
        <f>R8</f>
        <v>0.25</v>
      </c>
      <c r="F20" s="2"/>
      <c r="G20" s="32">
        <f>S$18</f>
        <v>1</v>
      </c>
      <c r="H20" s="11">
        <f>R$18</f>
        <v>0.1</v>
      </c>
      <c r="I20" s="2"/>
      <c r="J20" s="25">
        <f>B$26+C$20+C$21+(B$27*(1+E$20))*(1+H20)</f>
        <v>7429</v>
      </c>
    </row>
    <row r="21" spans="2:21" ht="13.5" thickBot="1">
      <c r="B21" s="1"/>
      <c r="C21" s="6">
        <f>-P10</f>
        <v>-2400</v>
      </c>
      <c r="E21" s="34">
        <f>S8</f>
        <v>0</v>
      </c>
      <c r="F21" s="8"/>
      <c r="G21" s="32">
        <f>S$19</f>
        <v>0</v>
      </c>
      <c r="H21" s="11">
        <f>R$19</f>
        <v>0</v>
      </c>
      <c r="I21" s="2"/>
      <c r="J21" s="25">
        <f>B$26+C$20+C$21+(B$27*(1+E$20))*(1+H21)</f>
        <v>3754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31684.000000000007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31684.000000000007</v>
      </c>
      <c r="G23" s="32">
        <f>S$17</f>
        <v>0</v>
      </c>
      <c r="H23" s="11">
        <f>R$17</f>
        <v>0.05</v>
      </c>
      <c r="I23" s="2"/>
      <c r="J23" s="25">
        <f>B$26+C$20+C$21+(B$27*(1+E$24))*(1+H23)</f>
        <v>28744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1</v>
      </c>
      <c r="H24" s="11">
        <f>R$18</f>
        <v>0.1</v>
      </c>
      <c r="I24" s="2"/>
      <c r="J24" s="25">
        <f>B$26+C$20+C$21+(B$27*(1+E$24))*(1+H24)</f>
        <v>31684.000000000007</v>
      </c>
      <c r="R24" s="40" t="s">
        <v>20</v>
      </c>
      <c r="S24" s="41">
        <v>0.05</v>
      </c>
    </row>
    <row r="25" spans="5:10" ht="13.5" thickBot="1">
      <c r="E25" s="33">
        <f>S9</f>
        <v>1</v>
      </c>
      <c r="G25" s="32">
        <f>S$19</f>
        <v>0</v>
      </c>
      <c r="H25" s="11">
        <f>R$19</f>
        <v>0</v>
      </c>
      <c r="I25" s="2"/>
      <c r="J25" s="25">
        <f>B$26+C$20+C$21+(B$27*(1+E$24))*(1+H25)</f>
        <v>25804</v>
      </c>
    </row>
    <row r="26" spans="2:10" ht="12.75">
      <c r="B26" s="5">
        <f>-P6</f>
        <v>-21248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3492.0000000000036</v>
      </c>
      <c r="E31" s="32">
        <f>S17</f>
        <v>0</v>
      </c>
      <c r="F31" s="11">
        <f>R17</f>
        <v>0.05</v>
      </c>
      <c r="G31" s="2"/>
      <c r="H31" s="2"/>
      <c r="I31" s="2"/>
      <c r="J31" s="25">
        <f>B$26+C$33+C$34+B$27*(1+F31)</f>
        <v>2022</v>
      </c>
    </row>
    <row r="32" spans="3:10" ht="13.5" thickBot="1">
      <c r="C32" s="3" t="s">
        <v>6</v>
      </c>
      <c r="D32" s="2"/>
      <c r="E32" s="32">
        <f>S18</f>
        <v>1</v>
      </c>
      <c r="F32" s="11">
        <f>R18</f>
        <v>0.1</v>
      </c>
      <c r="G32" s="2"/>
      <c r="H32" s="2"/>
      <c r="I32" s="2"/>
      <c r="J32" s="25">
        <f>B$26+C$33+C$34+B$27*(1+F32)</f>
        <v>3492.0000000000036</v>
      </c>
    </row>
    <row r="33" spans="3:10" ht="13.5" thickBot="1">
      <c r="C33" s="5">
        <f>-P8</f>
        <v>-6800</v>
      </c>
      <c r="E33" s="32">
        <f>S19</f>
        <v>0</v>
      </c>
      <c r="F33" s="11">
        <f>R19</f>
        <v>0</v>
      </c>
      <c r="G33" s="2"/>
      <c r="H33" s="2"/>
      <c r="I33" s="2"/>
      <c r="J33" s="25">
        <f>B$26+C$33+C$34+B$27*(1+F33)</f>
        <v>552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7">
      <selection activeCell="K21" sqref="K21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/>
      <c r="R6" s="41">
        <v>0</v>
      </c>
      <c r="S6" s="39">
        <v>1</v>
      </c>
    </row>
    <row r="7" spans="10:19" ht="12.75">
      <c r="J7" s="17"/>
      <c r="O7" t="s">
        <v>13</v>
      </c>
      <c r="P7" s="37"/>
      <c r="R7" s="41">
        <v>0.1</v>
      </c>
      <c r="S7" s="39">
        <v>0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/>
      <c r="R8" s="41">
        <v>0.25</v>
      </c>
      <c r="S8" s="39">
        <v>0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0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27000</v>
      </c>
      <c r="G11" s="32">
        <f>S$17</f>
        <v>0</v>
      </c>
      <c r="H11" s="11">
        <f>R$17</f>
        <v>0.05</v>
      </c>
      <c r="I11" s="2"/>
      <c r="J11" s="25">
        <f>B$26+C$20+C$21+(B$27*(1+E12))*(1+H11)</f>
        <v>28470</v>
      </c>
      <c r="O11" t="s">
        <v>15</v>
      </c>
      <c r="P11" s="37">
        <v>800</v>
      </c>
      <c r="R11" t="s">
        <v>19</v>
      </c>
      <c r="S11">
        <f>SUM(S6:S9)</f>
        <v>1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0</v>
      </c>
      <c r="H12" s="11">
        <f>R$18</f>
        <v>0.1</v>
      </c>
      <c r="I12" s="2"/>
      <c r="J12" s="25">
        <f>B$26+C$20+C$21+(B$27*(1+E$12))*(1+H12)</f>
        <v>29940.000000000004</v>
      </c>
    </row>
    <row r="13" spans="2:10" ht="13.5" thickBot="1">
      <c r="B13" s="1"/>
      <c r="E13" s="34">
        <f>S6</f>
        <v>1</v>
      </c>
      <c r="G13" s="32">
        <f>S$19</f>
        <v>1</v>
      </c>
      <c r="H13" s="11">
        <f>R$19</f>
        <v>0</v>
      </c>
      <c r="I13" s="2"/>
      <c r="J13" s="25">
        <f>B$26+C$20+C$21+(B$27*(1+E$12))*(1+H13)</f>
        <v>27000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29940.000000000004</v>
      </c>
      <c r="G15" s="32">
        <f>S$17</f>
        <v>0</v>
      </c>
      <c r="H15" s="11">
        <f>R$17</f>
        <v>0.05</v>
      </c>
      <c r="I15" s="2"/>
      <c r="J15" s="25">
        <f>B$26+C$20+C$21+(B$27*(1+E16))*(1+H15)</f>
        <v>31557.000000000007</v>
      </c>
    </row>
    <row r="16" spans="1:19" ht="13.5" thickBot="1">
      <c r="A16" s="43">
        <f>MAX(J8,B22)</f>
        <v>28600</v>
      </c>
      <c r="B16" s="1"/>
      <c r="E16" s="9">
        <f>R7</f>
        <v>0.1</v>
      </c>
      <c r="F16" s="2"/>
      <c r="G16" s="32">
        <f>S$18</f>
        <v>0</v>
      </c>
      <c r="H16" s="11">
        <f>R$18</f>
        <v>0.1</v>
      </c>
      <c r="I16" s="2"/>
      <c r="J16" s="25">
        <f>B$26+C$20+C$21+(B$27*(1+E$16))*(1+H16)</f>
        <v>33174.00000000001</v>
      </c>
      <c r="R16" t="s">
        <v>17</v>
      </c>
      <c r="S16" t="s">
        <v>18</v>
      </c>
    </row>
    <row r="17" spans="1:19" ht="13.5" thickBot="1">
      <c r="A17" s="2"/>
      <c r="E17" s="34">
        <f>S7</f>
        <v>0</v>
      </c>
      <c r="F17" s="8"/>
      <c r="G17" s="32">
        <f>S$19</f>
        <v>1</v>
      </c>
      <c r="H17" s="11">
        <f>R$19</f>
        <v>0</v>
      </c>
      <c r="I17" s="2"/>
      <c r="J17" s="25">
        <f>B$26+C$20+C$21+(B$27*(1+E$16))*(1+H17)</f>
        <v>29940.000000000004</v>
      </c>
      <c r="R17" s="41">
        <v>0.05</v>
      </c>
      <c r="S17" s="39">
        <v>0</v>
      </c>
    </row>
    <row r="18" spans="4:19" ht="12.75">
      <c r="D18" s="35">
        <f>F11*E13+F15*E17+F19*E21+F23*E25</f>
        <v>27000</v>
      </c>
      <c r="E18" s="10"/>
      <c r="F18" s="8"/>
      <c r="G18" s="12"/>
      <c r="H18" s="13"/>
      <c r="J18" s="25"/>
      <c r="R18" s="41">
        <v>0.1</v>
      </c>
      <c r="S18" s="39">
        <v>0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34350</v>
      </c>
      <c r="G19" s="32">
        <f>S$17</f>
        <v>0</v>
      </c>
      <c r="H19" s="11">
        <f>R$17</f>
        <v>0.05</v>
      </c>
      <c r="I19" s="2"/>
      <c r="J19" s="25">
        <f>B$26+C$20+C$21+(B$27*(1+E20))*(1+H19)</f>
        <v>36187.5</v>
      </c>
      <c r="R19" s="41">
        <v>0</v>
      </c>
      <c r="S19" s="39">
        <v>1</v>
      </c>
    </row>
    <row r="20" spans="1:10" ht="13.5" thickBot="1">
      <c r="A20" s="16" t="s">
        <v>3</v>
      </c>
      <c r="B20" s="1"/>
      <c r="C20" s="6">
        <f>-P7</f>
        <v>0</v>
      </c>
      <c r="E20" s="9">
        <f>R8</f>
        <v>0.25</v>
      </c>
      <c r="F20" s="2"/>
      <c r="G20" s="32">
        <f>S$18</f>
        <v>0</v>
      </c>
      <c r="H20" s="11">
        <f>R$18</f>
        <v>0.1</v>
      </c>
      <c r="I20" s="2"/>
      <c r="J20" s="25">
        <f>B$26+C$20+C$21+(B$27*(1+E$20))*(1+H20)</f>
        <v>38025</v>
      </c>
    </row>
    <row r="21" spans="2:21" ht="13.5" thickBot="1">
      <c r="B21" s="1"/>
      <c r="C21" s="6">
        <f>-P10</f>
        <v>-2400</v>
      </c>
      <c r="E21" s="34">
        <f>S8</f>
        <v>0</v>
      </c>
      <c r="F21" s="8"/>
      <c r="G21" s="32">
        <f>S$19</f>
        <v>1</v>
      </c>
      <c r="H21" s="11">
        <f>R$19</f>
        <v>0</v>
      </c>
      <c r="I21" s="2"/>
      <c r="J21" s="25">
        <f>B$26+C$20+C$21+(B$27*(1+E$20))*(1+H21)</f>
        <v>34350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28600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56400</v>
      </c>
      <c r="G23" s="32">
        <f>S$17</f>
        <v>0</v>
      </c>
      <c r="H23" s="11">
        <f>R$17</f>
        <v>0.05</v>
      </c>
      <c r="I23" s="2"/>
      <c r="J23" s="25">
        <f>B$26+C$20+C$21+(B$27*(1+E$24))*(1+H23)</f>
        <v>59340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0</v>
      </c>
      <c r="H24" s="11">
        <f>R$18</f>
        <v>0.1</v>
      </c>
      <c r="I24" s="2"/>
      <c r="J24" s="25">
        <f>B$26+C$20+C$21+(B$27*(1+E$24))*(1+H24)</f>
        <v>62280.00000000001</v>
      </c>
      <c r="R24" s="40" t="s">
        <v>20</v>
      </c>
      <c r="S24" s="41">
        <v>0.05</v>
      </c>
    </row>
    <row r="25" spans="5:10" ht="13.5" thickBot="1">
      <c r="E25" s="33">
        <f>S9</f>
        <v>0</v>
      </c>
      <c r="G25" s="32">
        <f>S$19</f>
        <v>1</v>
      </c>
      <c r="H25" s="11">
        <f>R$19</f>
        <v>0</v>
      </c>
      <c r="I25" s="2"/>
      <c r="J25" s="25">
        <f>B$26+C$20+C$21+(B$27*(1+E$24))*(1+H25)</f>
        <v>56400</v>
      </c>
    </row>
    <row r="26" spans="2:10" ht="12.75">
      <c r="B26" s="5">
        <f>-P6</f>
        <v>0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28600</v>
      </c>
      <c r="E31" s="32">
        <f>S17</f>
        <v>0</v>
      </c>
      <c r="F31" s="11">
        <f>R17</f>
        <v>0.05</v>
      </c>
      <c r="G31" s="2"/>
      <c r="H31" s="2"/>
      <c r="I31" s="2"/>
      <c r="J31" s="25">
        <f>B$26+C$33+C$34+B$27*(1+F31)</f>
        <v>30070</v>
      </c>
    </row>
    <row r="32" spans="3:10" ht="13.5" thickBot="1">
      <c r="C32" s="3" t="s">
        <v>6</v>
      </c>
      <c r="D32" s="2"/>
      <c r="E32" s="32">
        <f>S18</f>
        <v>0</v>
      </c>
      <c r="F32" s="11">
        <f>R18</f>
        <v>0.1</v>
      </c>
      <c r="G32" s="2"/>
      <c r="H32" s="2"/>
      <c r="I32" s="2"/>
      <c r="J32" s="25">
        <f>B$26+C$33+C$34+B$27*(1+F32)</f>
        <v>31540.000000000004</v>
      </c>
    </row>
    <row r="33" spans="3:10" ht="13.5" thickBot="1">
      <c r="C33" s="5">
        <f>-P8</f>
        <v>0</v>
      </c>
      <c r="E33" s="32">
        <f>S19</f>
        <v>1</v>
      </c>
      <c r="F33" s="11">
        <f>R19</f>
        <v>0</v>
      </c>
      <c r="G33" s="2"/>
      <c r="H33" s="2"/>
      <c r="I33" s="2"/>
      <c r="J33" s="25">
        <f>B$26+C$33+C$34+B$27*(1+F33)</f>
        <v>28600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7">
      <selection activeCell="U17" sqref="U17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>
        <v>21248</v>
      </c>
      <c r="R6" s="41">
        <v>0</v>
      </c>
      <c r="S6" s="39">
        <v>1</v>
      </c>
    </row>
    <row r="7" spans="10:19" ht="12.75">
      <c r="J7" s="17"/>
      <c r="O7" t="s">
        <v>13</v>
      </c>
      <c r="P7" s="37">
        <v>9348</v>
      </c>
      <c r="R7" s="41">
        <v>0.1</v>
      </c>
      <c r="S7" s="39">
        <v>0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>
        <v>6800</v>
      </c>
      <c r="R8" s="41">
        <v>0.25</v>
      </c>
      <c r="S8" s="39">
        <v>0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0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-3596</v>
      </c>
      <c r="G11" s="32">
        <f>S$17</f>
        <v>0</v>
      </c>
      <c r="H11" s="11">
        <f>R$17</f>
        <v>0.05</v>
      </c>
      <c r="I11" s="2"/>
      <c r="J11" s="25">
        <f>B$26+C$20+C$21+(B$27*(1+E12))*(1+H11)</f>
        <v>-2126</v>
      </c>
      <c r="O11" t="s">
        <v>15</v>
      </c>
      <c r="P11" s="37">
        <v>800</v>
      </c>
      <c r="R11" t="s">
        <v>19</v>
      </c>
      <c r="S11">
        <f>SUM(S6:S9)</f>
        <v>1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0</v>
      </c>
      <c r="H12" s="11">
        <f>R$18</f>
        <v>0.1</v>
      </c>
      <c r="I12" s="2"/>
      <c r="J12" s="25">
        <f>B$26+C$20+C$21+(B$27*(1+E$12))*(1+H12)</f>
        <v>-655.9999999999964</v>
      </c>
    </row>
    <row r="13" spans="2:10" ht="13.5" thickBot="1">
      <c r="B13" s="1"/>
      <c r="E13" s="34">
        <f>S6</f>
        <v>1</v>
      </c>
      <c r="G13" s="32">
        <f>S$19</f>
        <v>1</v>
      </c>
      <c r="H13" s="11">
        <f>R$19</f>
        <v>0</v>
      </c>
      <c r="I13" s="2"/>
      <c r="J13" s="25">
        <f>B$26+C$20+C$21+(B$27*(1+E$12))*(1+H13)</f>
        <v>-3596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-655.9999999999964</v>
      </c>
      <c r="G15" s="32">
        <f>S$17</f>
        <v>0</v>
      </c>
      <c r="H15" s="11">
        <f>R$17</f>
        <v>0.05</v>
      </c>
      <c r="I15" s="2"/>
      <c r="J15" s="25">
        <f>B$26+C$20+C$21+(B$27*(1+E16))*(1+H15)</f>
        <v>961.0000000000073</v>
      </c>
    </row>
    <row r="16" spans="1:19" ht="13.5" thickBot="1">
      <c r="A16" s="43">
        <f>MAX(J8,B22)</f>
        <v>5200</v>
      </c>
      <c r="B16" s="1"/>
      <c r="E16" s="9">
        <f>R7</f>
        <v>0.1</v>
      </c>
      <c r="F16" s="2"/>
      <c r="G16" s="32">
        <f>S$18</f>
        <v>0</v>
      </c>
      <c r="H16" s="11">
        <f>R$18</f>
        <v>0.1</v>
      </c>
      <c r="I16" s="2"/>
      <c r="J16" s="25">
        <f>B$26+C$20+C$21+(B$27*(1+E$16))*(1+H16)</f>
        <v>2578.0000000000073</v>
      </c>
      <c r="R16" t="s">
        <v>17</v>
      </c>
      <c r="S16" t="s">
        <v>18</v>
      </c>
    </row>
    <row r="17" spans="1:19" ht="13.5" thickBot="1">
      <c r="A17" s="2"/>
      <c r="E17" s="34">
        <f>S7</f>
        <v>0</v>
      </c>
      <c r="F17" s="8"/>
      <c r="G17" s="32">
        <f>S$19</f>
        <v>1</v>
      </c>
      <c r="H17" s="11">
        <f>R$19</f>
        <v>0</v>
      </c>
      <c r="I17" s="2"/>
      <c r="J17" s="25">
        <f>B$26+C$20+C$21+(B$27*(1+E$16))*(1+H17)</f>
        <v>-655.9999999999964</v>
      </c>
      <c r="R17" s="41">
        <v>0.05</v>
      </c>
      <c r="S17" s="39">
        <v>0</v>
      </c>
    </row>
    <row r="18" spans="4:19" ht="12.75">
      <c r="D18" s="35">
        <f>F11*E13+F15*E17+F19*E21+F23*E25</f>
        <v>-3596</v>
      </c>
      <c r="E18" s="10"/>
      <c r="F18" s="8"/>
      <c r="G18" s="12"/>
      <c r="H18" s="13"/>
      <c r="J18" s="25"/>
      <c r="R18" s="41">
        <v>0.1</v>
      </c>
      <c r="S18" s="39">
        <v>0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3754</v>
      </c>
      <c r="G19" s="32">
        <f>S$17</f>
        <v>0</v>
      </c>
      <c r="H19" s="11">
        <f>R$17</f>
        <v>0.05</v>
      </c>
      <c r="I19" s="2"/>
      <c r="J19" s="25">
        <f>B$26+C$20+C$21+(B$27*(1+E20))*(1+H19)</f>
        <v>5591.5</v>
      </c>
      <c r="R19" s="41">
        <v>0</v>
      </c>
      <c r="S19" s="39">
        <v>1</v>
      </c>
    </row>
    <row r="20" spans="1:10" ht="13.5" thickBot="1">
      <c r="A20" s="16" t="s">
        <v>3</v>
      </c>
      <c r="B20" s="1"/>
      <c r="C20" s="6">
        <f>-P7</f>
        <v>-9348</v>
      </c>
      <c r="E20" s="9">
        <f>R8</f>
        <v>0.25</v>
      </c>
      <c r="F20" s="2"/>
      <c r="G20" s="32">
        <f>S$18</f>
        <v>0</v>
      </c>
      <c r="H20" s="11">
        <f>R$18</f>
        <v>0.1</v>
      </c>
      <c r="I20" s="2"/>
      <c r="J20" s="25">
        <f>B$26+C$20+C$21+(B$27*(1+E$20))*(1+H20)</f>
        <v>7429</v>
      </c>
    </row>
    <row r="21" spans="2:21" ht="13.5" thickBot="1">
      <c r="B21" s="1"/>
      <c r="C21" s="6">
        <f>-P10</f>
        <v>-2400</v>
      </c>
      <c r="E21" s="34">
        <f>S8</f>
        <v>0</v>
      </c>
      <c r="F21" s="8"/>
      <c r="G21" s="32">
        <f>S$19</f>
        <v>1</v>
      </c>
      <c r="H21" s="11">
        <f>R$19</f>
        <v>0</v>
      </c>
      <c r="I21" s="2"/>
      <c r="J21" s="25">
        <f>B$26+C$20+C$21+(B$27*(1+E$20))*(1+H21)</f>
        <v>3754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552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25804</v>
      </c>
      <c r="G23" s="32">
        <f>S$17</f>
        <v>0</v>
      </c>
      <c r="H23" s="11">
        <f>R$17</f>
        <v>0.05</v>
      </c>
      <c r="I23" s="2"/>
      <c r="J23" s="25">
        <f>B$26+C$20+C$21+(B$27*(1+E$24))*(1+H23)</f>
        <v>28744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0</v>
      </c>
      <c r="H24" s="11">
        <f>R$18</f>
        <v>0.1</v>
      </c>
      <c r="I24" s="2"/>
      <c r="J24" s="25">
        <f>B$26+C$20+C$21+(B$27*(1+E$24))*(1+H24)</f>
        <v>31684.000000000007</v>
      </c>
      <c r="R24" s="40" t="s">
        <v>20</v>
      </c>
      <c r="S24" s="41">
        <v>0.05</v>
      </c>
    </row>
    <row r="25" spans="5:10" ht="13.5" thickBot="1">
      <c r="E25" s="33">
        <f>S9</f>
        <v>0</v>
      </c>
      <c r="G25" s="32">
        <f>S$19</f>
        <v>1</v>
      </c>
      <c r="H25" s="11">
        <f>R$19</f>
        <v>0</v>
      </c>
      <c r="I25" s="2"/>
      <c r="J25" s="25">
        <f>B$26+C$20+C$21+(B$27*(1+E$24))*(1+H25)</f>
        <v>25804</v>
      </c>
    </row>
    <row r="26" spans="2:10" ht="12.75">
      <c r="B26" s="5">
        <f>-P6</f>
        <v>-21248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552</v>
      </c>
      <c r="E31" s="32">
        <f>S17</f>
        <v>0</v>
      </c>
      <c r="F31" s="11">
        <f>R17</f>
        <v>0.05</v>
      </c>
      <c r="G31" s="2"/>
      <c r="H31" s="2"/>
      <c r="I31" s="2"/>
      <c r="J31" s="25">
        <f>B$26+C$33+C$34+B$27*(1+F31)</f>
        <v>2022</v>
      </c>
    </row>
    <row r="32" spans="3:10" ht="13.5" thickBot="1">
      <c r="C32" s="3" t="s">
        <v>6</v>
      </c>
      <c r="D32" s="2"/>
      <c r="E32" s="32">
        <f>S18</f>
        <v>0</v>
      </c>
      <c r="F32" s="11">
        <f>R18</f>
        <v>0.1</v>
      </c>
      <c r="G32" s="2"/>
      <c r="H32" s="2"/>
      <c r="I32" s="2"/>
      <c r="J32" s="25">
        <f>B$26+C$33+C$34+B$27*(1+F32)</f>
        <v>3492.0000000000036</v>
      </c>
    </row>
    <row r="33" spans="3:10" ht="13.5" thickBot="1">
      <c r="C33" s="5">
        <f>-P8</f>
        <v>-6800</v>
      </c>
      <c r="E33" s="32">
        <f>S19</f>
        <v>1</v>
      </c>
      <c r="F33" s="11">
        <f>R19</f>
        <v>0</v>
      </c>
      <c r="G33" s="2"/>
      <c r="H33" s="2"/>
      <c r="I33" s="2"/>
      <c r="J33" s="25">
        <f>B$26+C$33+C$34+B$27*(1+F33)</f>
        <v>552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7">
      <selection activeCell="Q16" sqref="Q16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>
        <v>0</v>
      </c>
      <c r="R6" s="41">
        <v>0</v>
      </c>
      <c r="S6" s="39">
        <v>0.1</v>
      </c>
    </row>
    <row r="7" spans="10:19" ht="12.75">
      <c r="J7" s="17"/>
      <c r="O7" t="s">
        <v>13</v>
      </c>
      <c r="P7" s="37">
        <v>0</v>
      </c>
      <c r="R7" s="41">
        <v>0.1</v>
      </c>
      <c r="S7" s="39">
        <v>0.5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>
        <v>0</v>
      </c>
      <c r="R8" s="41">
        <v>0.25</v>
      </c>
      <c r="S8" s="39">
        <v>0.3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0.1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28911</v>
      </c>
      <c r="G11" s="32">
        <f>S$17</f>
        <v>0.5</v>
      </c>
      <c r="H11" s="11">
        <f>R$17</f>
        <v>0.05</v>
      </c>
      <c r="I11" s="2"/>
      <c r="J11" s="25">
        <f>B$26+C$20+C$21+(B$27*(1+E12))*(1+H11)</f>
        <v>28470</v>
      </c>
      <c r="O11" t="s">
        <v>15</v>
      </c>
      <c r="P11" s="37">
        <v>800</v>
      </c>
      <c r="R11" t="s">
        <v>19</v>
      </c>
      <c r="S11">
        <f>SUM(S6:S9)</f>
        <v>0.9999999999999999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0.4</v>
      </c>
      <c r="H12" s="11">
        <f>R$18</f>
        <v>0.1</v>
      </c>
      <c r="I12" s="2"/>
      <c r="J12" s="25">
        <f>B$26+C$20+C$21+(B$27*(1+E$12))*(1+H12)</f>
        <v>29940.000000000004</v>
      </c>
    </row>
    <row r="13" spans="2:10" ht="13.5" thickBot="1">
      <c r="B13" s="1"/>
      <c r="E13" s="34">
        <f>S6</f>
        <v>0.1</v>
      </c>
      <c r="G13" s="32">
        <f>S$19</f>
        <v>0.1</v>
      </c>
      <c r="H13" s="11">
        <f>R$19</f>
        <v>0</v>
      </c>
      <c r="I13" s="2"/>
      <c r="J13" s="25">
        <f>B$26+C$20+C$21+(B$27*(1+E$12))*(1+H13)</f>
        <v>27000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32042.100000000006</v>
      </c>
      <c r="G15" s="32">
        <f>S$17</f>
        <v>0.5</v>
      </c>
      <c r="H15" s="11">
        <f>R$17</f>
        <v>0.05</v>
      </c>
      <c r="I15" s="2"/>
      <c r="J15" s="25">
        <f>B$26+C$20+C$21+(B$27*(1+E16))*(1+H15)</f>
        <v>31557.000000000007</v>
      </c>
    </row>
    <row r="16" spans="1:19" ht="13.5" thickBot="1">
      <c r="A16" s="43">
        <f>MAX(J8,B22)</f>
        <v>35955.975000000006</v>
      </c>
      <c r="B16" s="1"/>
      <c r="E16" s="9">
        <f>R7</f>
        <v>0.1</v>
      </c>
      <c r="F16" s="2"/>
      <c r="G16" s="32">
        <f>S$18</f>
        <v>0.4</v>
      </c>
      <c r="H16" s="11">
        <f>R$18</f>
        <v>0.1</v>
      </c>
      <c r="I16" s="2"/>
      <c r="J16" s="25">
        <f>B$26+C$20+C$21+(B$27*(1+E$16))*(1+H16)</f>
        <v>33174.00000000001</v>
      </c>
      <c r="R16" t="s">
        <v>17</v>
      </c>
      <c r="S16" t="s">
        <v>18</v>
      </c>
    </row>
    <row r="17" spans="1:19" ht="13.5" thickBot="1">
      <c r="A17" s="2"/>
      <c r="E17" s="34">
        <f>S7</f>
        <v>0.5</v>
      </c>
      <c r="F17" s="8"/>
      <c r="G17" s="32">
        <f>S$19</f>
        <v>0.1</v>
      </c>
      <c r="H17" s="11">
        <f>R$19</f>
        <v>0</v>
      </c>
      <c r="I17" s="2"/>
      <c r="J17" s="25">
        <f>B$26+C$20+C$21+(B$27*(1+E$16))*(1+H17)</f>
        <v>29940.000000000004</v>
      </c>
      <c r="R17" s="41">
        <v>0.05</v>
      </c>
      <c r="S17" s="39">
        <v>0.5</v>
      </c>
    </row>
    <row r="18" spans="4:19" ht="12.75">
      <c r="D18" s="35">
        <f>F11*E13+F15*E17+F19*E21+F23*E25</f>
        <v>35955.975000000006</v>
      </c>
      <c r="E18" s="10"/>
      <c r="F18" s="8"/>
      <c r="G18" s="12"/>
      <c r="H18" s="13"/>
      <c r="J18" s="25"/>
      <c r="R18" s="41">
        <v>0.1</v>
      </c>
      <c r="S18" s="39">
        <v>0.4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36738.75</v>
      </c>
      <c r="G19" s="32">
        <f>S$17</f>
        <v>0.5</v>
      </c>
      <c r="H19" s="11">
        <f>R$17</f>
        <v>0.05</v>
      </c>
      <c r="I19" s="2"/>
      <c r="J19" s="25">
        <f>B$26+C$20+C$21+(B$27*(1+E20))*(1+H19)</f>
        <v>36187.5</v>
      </c>
      <c r="R19" s="41">
        <v>0</v>
      </c>
      <c r="S19" s="39">
        <v>0.1</v>
      </c>
    </row>
    <row r="20" spans="1:10" ht="13.5" thickBot="1">
      <c r="A20" s="16" t="s">
        <v>3</v>
      </c>
      <c r="B20" s="1"/>
      <c r="C20" s="6">
        <f>-P7</f>
        <v>0</v>
      </c>
      <c r="E20" s="9">
        <f>R8</f>
        <v>0.25</v>
      </c>
      <c r="F20" s="2"/>
      <c r="G20" s="32">
        <f>S$18</f>
        <v>0.4</v>
      </c>
      <c r="H20" s="11">
        <f>R$18</f>
        <v>0.1</v>
      </c>
      <c r="I20" s="2"/>
      <c r="J20" s="25">
        <f>B$26+C$20+C$21+(B$27*(1+E$20))*(1+H20)</f>
        <v>38025</v>
      </c>
    </row>
    <row r="21" spans="2:21" ht="13.5" thickBot="1">
      <c r="B21" s="1"/>
      <c r="C21" s="6">
        <f>-P10</f>
        <v>-2400</v>
      </c>
      <c r="E21" s="34">
        <f>S8</f>
        <v>0.3</v>
      </c>
      <c r="F21" s="8"/>
      <c r="G21" s="32">
        <f>S$19</f>
        <v>0.1</v>
      </c>
      <c r="H21" s="11">
        <f>R$19</f>
        <v>0</v>
      </c>
      <c r="I21" s="2"/>
      <c r="J21" s="25">
        <f>B$26+C$20+C$21+(B$27*(1+E$20))*(1+H21)</f>
        <v>34350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35955.975000000006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60222</v>
      </c>
      <c r="G23" s="32">
        <f>S$17</f>
        <v>0.5</v>
      </c>
      <c r="H23" s="11">
        <f>R$17</f>
        <v>0.05</v>
      </c>
      <c r="I23" s="2"/>
      <c r="J23" s="25">
        <f>B$26+C$20+C$21+(B$27*(1+E$24))*(1+H23)</f>
        <v>59340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0.4</v>
      </c>
      <c r="H24" s="11">
        <f>R$18</f>
        <v>0.1</v>
      </c>
      <c r="I24" s="2"/>
      <c r="J24" s="25">
        <f>B$26+C$20+C$21+(B$27*(1+E$24))*(1+H24)</f>
        <v>62280.00000000001</v>
      </c>
      <c r="R24" s="40" t="s">
        <v>20</v>
      </c>
      <c r="S24" s="41">
        <v>0.05</v>
      </c>
    </row>
    <row r="25" spans="5:10" ht="13.5" thickBot="1">
      <c r="E25" s="33">
        <f>S9</f>
        <v>0.1</v>
      </c>
      <c r="G25" s="32">
        <f>S$19</f>
        <v>0.1</v>
      </c>
      <c r="H25" s="11">
        <f>R$19</f>
        <v>0</v>
      </c>
      <c r="I25" s="2"/>
      <c r="J25" s="25">
        <f>B$26+C$20+C$21+(B$27*(1+E$24))*(1+H25)</f>
        <v>56400</v>
      </c>
    </row>
    <row r="26" spans="2:10" ht="12.75">
      <c r="B26" s="5">
        <f>-P6</f>
        <v>0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30511</v>
      </c>
      <c r="E31" s="32">
        <f>S17</f>
        <v>0.5</v>
      </c>
      <c r="F31" s="11">
        <f>R17</f>
        <v>0.05</v>
      </c>
      <c r="G31" s="2"/>
      <c r="H31" s="2"/>
      <c r="I31" s="2"/>
      <c r="J31" s="25">
        <f>B$26+C$33+C$34+B$27*(1+F31)</f>
        <v>30070</v>
      </c>
    </row>
    <row r="32" spans="3:10" ht="13.5" thickBot="1">
      <c r="C32" s="3" t="s">
        <v>6</v>
      </c>
      <c r="D32" s="2"/>
      <c r="E32" s="32">
        <f>S18</f>
        <v>0.4</v>
      </c>
      <c r="F32" s="11">
        <f>R18</f>
        <v>0.1</v>
      </c>
      <c r="G32" s="2"/>
      <c r="H32" s="2"/>
      <c r="I32" s="2"/>
      <c r="J32" s="25">
        <f>B$26+C$33+C$34+B$27*(1+F32)</f>
        <v>31540.000000000004</v>
      </c>
    </row>
    <row r="33" spans="3:10" ht="13.5" thickBot="1">
      <c r="C33" s="5">
        <f>-P8</f>
        <v>0</v>
      </c>
      <c r="E33" s="32">
        <f>S19</f>
        <v>0.1</v>
      </c>
      <c r="F33" s="11">
        <f>R19</f>
        <v>0</v>
      </c>
      <c r="G33" s="2"/>
      <c r="H33" s="2"/>
      <c r="I33" s="2"/>
      <c r="J33" s="25">
        <f>B$26+C$33+C$34+B$27*(1+F33)</f>
        <v>28600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workbookViewId="0" topLeftCell="A6">
      <selection activeCell="U24" sqref="U24"/>
    </sheetView>
  </sheetViews>
  <sheetFormatPr defaultColWidth="9.140625" defaultRowHeight="12.75"/>
  <cols>
    <col min="1" max="1" width="15.42187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7.28125" style="0" customWidth="1"/>
    <col min="7" max="7" width="7.00390625" style="0" customWidth="1"/>
    <col min="8" max="8" width="4.7109375" style="0" customWidth="1"/>
    <col min="9" max="9" width="1.8515625" style="0" customWidth="1"/>
    <col min="10" max="10" width="9.8515625" style="0" bestFit="1" customWidth="1"/>
    <col min="11" max="11" width="21.8515625" style="0" customWidth="1"/>
    <col min="15" max="15" width="24.8515625" style="0" bestFit="1" customWidth="1"/>
    <col min="18" max="18" width="16.57421875" style="0" bestFit="1" customWidth="1"/>
  </cols>
  <sheetData>
    <row r="1" spans="15:18" ht="12.75">
      <c r="O1" t="s">
        <v>9</v>
      </c>
      <c r="R1" t="s">
        <v>16</v>
      </c>
    </row>
    <row r="3" spans="15:18" ht="12.75">
      <c r="O3" t="s">
        <v>10</v>
      </c>
      <c r="P3" s="37">
        <v>22800</v>
      </c>
      <c r="R3" s="40" t="s">
        <v>4</v>
      </c>
    </row>
    <row r="4" spans="15:16" ht="12.75">
      <c r="O4" t="s">
        <v>21</v>
      </c>
      <c r="P4" s="37">
        <v>28000</v>
      </c>
    </row>
    <row r="5" spans="1:19" ht="18">
      <c r="A5" s="22" t="s">
        <v>8</v>
      </c>
      <c r="R5" t="s">
        <v>17</v>
      </c>
      <c r="S5" t="s">
        <v>18</v>
      </c>
    </row>
    <row r="6" spans="10:19" ht="12.75">
      <c r="J6" s="17" t="s">
        <v>0</v>
      </c>
      <c r="O6" t="s">
        <v>11</v>
      </c>
      <c r="P6" s="37">
        <v>21248</v>
      </c>
      <c r="R6" s="41">
        <v>0</v>
      </c>
      <c r="S6" s="39">
        <v>0.1</v>
      </c>
    </row>
    <row r="7" spans="10:19" ht="12.75">
      <c r="J7" s="17"/>
      <c r="O7" t="s">
        <v>13</v>
      </c>
      <c r="P7" s="37">
        <v>9348</v>
      </c>
      <c r="R7" s="41">
        <v>0.1</v>
      </c>
      <c r="S7" s="39">
        <v>0.5</v>
      </c>
    </row>
    <row r="8" spans="2:19" ht="13.5" thickBot="1">
      <c r="B8" s="2"/>
      <c r="C8" s="2"/>
      <c r="D8" s="2"/>
      <c r="E8" s="2"/>
      <c r="F8" s="2"/>
      <c r="G8" s="2"/>
      <c r="H8" s="2"/>
      <c r="I8" s="2"/>
      <c r="J8" s="18">
        <f>B10+B9</f>
        <v>5200</v>
      </c>
      <c r="O8" t="s">
        <v>12</v>
      </c>
      <c r="P8" s="37">
        <v>6800</v>
      </c>
      <c r="R8" s="41">
        <v>0.25</v>
      </c>
      <c r="S8" s="39">
        <v>0.3</v>
      </c>
    </row>
    <row r="9" spans="2:19" ht="12.75">
      <c r="B9" s="23">
        <f>-P3</f>
        <v>-22800</v>
      </c>
      <c r="D9" s="8"/>
      <c r="E9" s="8"/>
      <c r="F9" s="8"/>
      <c r="G9" s="8"/>
      <c r="H9" s="8"/>
      <c r="J9" s="19"/>
      <c r="R9" s="41">
        <v>1</v>
      </c>
      <c r="S9" s="39">
        <v>0.1</v>
      </c>
    </row>
    <row r="10" spans="1:16" ht="12.75">
      <c r="A10" s="16"/>
      <c r="B10" s="28">
        <f>P4</f>
        <v>28000</v>
      </c>
      <c r="C10" s="8"/>
      <c r="D10" s="8"/>
      <c r="E10" s="8"/>
      <c r="F10" s="8"/>
      <c r="G10" s="8"/>
      <c r="H10" s="8"/>
      <c r="J10" s="19"/>
      <c r="O10" t="s">
        <v>14</v>
      </c>
      <c r="P10" s="37">
        <v>2400</v>
      </c>
    </row>
    <row r="11" spans="2:21" ht="13.5" thickBot="1">
      <c r="B11" s="1"/>
      <c r="F11" s="36">
        <f>J11*G11+J12*G12+J13*G13</f>
        <v>-1684.9999999999986</v>
      </c>
      <c r="G11" s="32">
        <f>S$17</f>
        <v>0.5</v>
      </c>
      <c r="H11" s="11">
        <f>R$17</f>
        <v>0.05</v>
      </c>
      <c r="I11" s="2"/>
      <c r="J11" s="25">
        <f>B$26+C$20+C$21+(B$27*(1+E12))*(1+H11)</f>
        <v>-2126</v>
      </c>
      <c r="O11" t="s">
        <v>15</v>
      </c>
      <c r="P11" s="37">
        <v>800</v>
      </c>
      <c r="R11" t="s">
        <v>19</v>
      </c>
      <c r="S11">
        <f>SUM(S6:S9)</f>
        <v>0.9999999999999999</v>
      </c>
      <c r="U11" s="38">
        <f>IF(S11&lt;&gt;1,"probabilities should add up to 1","")</f>
      </c>
    </row>
    <row r="12" spans="2:10" ht="13.5" thickBot="1">
      <c r="B12" s="24"/>
      <c r="C12" s="29"/>
      <c r="E12" s="11">
        <f>R6</f>
        <v>0</v>
      </c>
      <c r="F12" s="2"/>
      <c r="G12" s="32">
        <f>S$18</f>
        <v>0.4</v>
      </c>
      <c r="H12" s="11">
        <f>R$18</f>
        <v>0.1</v>
      </c>
      <c r="I12" s="2"/>
      <c r="J12" s="25">
        <f>B$26+C$20+C$21+(B$27*(1+E$12))*(1+H12)</f>
        <v>-655.9999999999964</v>
      </c>
    </row>
    <row r="13" spans="2:10" ht="13.5" thickBot="1">
      <c r="B13" s="1"/>
      <c r="E13" s="34">
        <f>S6</f>
        <v>0.1</v>
      </c>
      <c r="G13" s="32">
        <f>S$19</f>
        <v>0.1</v>
      </c>
      <c r="H13" s="11">
        <f>R$19</f>
        <v>0</v>
      </c>
      <c r="I13" s="2"/>
      <c r="J13" s="25">
        <f>B$26+C$20+C$21+(B$27*(1+E$12))*(1+H13)</f>
        <v>-3596</v>
      </c>
    </row>
    <row r="14" spans="1:18" ht="12.75">
      <c r="A14" s="16" t="s">
        <v>1</v>
      </c>
      <c r="B14" s="1"/>
      <c r="E14" s="10"/>
      <c r="G14" s="12"/>
      <c r="H14" s="13"/>
      <c r="J14" s="25"/>
      <c r="R14" s="40" t="s">
        <v>5</v>
      </c>
    </row>
    <row r="15" spans="2:10" ht="13.5" thickBot="1">
      <c r="B15" s="1"/>
      <c r="E15" s="1"/>
      <c r="F15" s="36">
        <f>J15*G15+J16*G16+J17*G17</f>
        <v>1446.100000000007</v>
      </c>
      <c r="G15" s="32">
        <f>S$17</f>
        <v>0.5</v>
      </c>
      <c r="H15" s="11">
        <f>R$17</f>
        <v>0.05</v>
      </c>
      <c r="I15" s="2"/>
      <c r="J15" s="25">
        <f>B$26+C$20+C$21+(B$27*(1+E16))*(1+H15)</f>
        <v>961.0000000000073</v>
      </c>
    </row>
    <row r="16" spans="1:19" ht="13.5" thickBot="1">
      <c r="A16" s="43">
        <f>MAX(J8,B22)</f>
        <v>5359.975000000004</v>
      </c>
      <c r="B16" s="1"/>
      <c r="E16" s="9">
        <f>R7</f>
        <v>0.1</v>
      </c>
      <c r="F16" s="2"/>
      <c r="G16" s="32">
        <f>S$18</f>
        <v>0.4</v>
      </c>
      <c r="H16" s="11">
        <f>R$18</f>
        <v>0.1</v>
      </c>
      <c r="I16" s="2"/>
      <c r="J16" s="25">
        <f>B$26+C$20+C$21+(B$27*(1+E$16))*(1+H16)</f>
        <v>2578.0000000000073</v>
      </c>
      <c r="R16" t="s">
        <v>17</v>
      </c>
      <c r="S16" t="s">
        <v>18</v>
      </c>
    </row>
    <row r="17" spans="1:19" ht="13.5" thickBot="1">
      <c r="A17" s="2"/>
      <c r="E17" s="34">
        <f>S7</f>
        <v>0.5</v>
      </c>
      <c r="F17" s="8"/>
      <c r="G17" s="32">
        <f>S$19</f>
        <v>0.1</v>
      </c>
      <c r="H17" s="11">
        <f>R$19</f>
        <v>0</v>
      </c>
      <c r="I17" s="2"/>
      <c r="J17" s="25">
        <f>B$26+C$20+C$21+(B$27*(1+E$16))*(1+H17)</f>
        <v>-655.9999999999964</v>
      </c>
      <c r="R17" s="41">
        <v>0.05</v>
      </c>
      <c r="S17" s="39">
        <v>0.5</v>
      </c>
    </row>
    <row r="18" spans="4:19" ht="12.75">
      <c r="D18" s="35">
        <f>F11*E13+F15*E17+F19*E21+F23*E25</f>
        <v>5359.975000000004</v>
      </c>
      <c r="E18" s="10"/>
      <c r="F18" s="8"/>
      <c r="G18" s="12"/>
      <c r="H18" s="13"/>
      <c r="J18" s="25"/>
      <c r="R18" s="41">
        <v>0.1</v>
      </c>
      <c r="S18" s="39">
        <v>0.4</v>
      </c>
    </row>
    <row r="19" spans="2:19" ht="13.5" thickBot="1">
      <c r="B19" s="1"/>
      <c r="C19" s="4" t="s">
        <v>2</v>
      </c>
      <c r="D19" s="2"/>
      <c r="E19" s="15"/>
      <c r="F19" s="36">
        <f>J19*G19+J20*G20+J21*G21</f>
        <v>6142.75</v>
      </c>
      <c r="G19" s="32">
        <f>S$17</f>
        <v>0.5</v>
      </c>
      <c r="H19" s="11">
        <f>R$17</f>
        <v>0.05</v>
      </c>
      <c r="I19" s="2"/>
      <c r="J19" s="25">
        <f>B$26+C$20+C$21+(B$27*(1+E20))*(1+H19)</f>
        <v>5591.5</v>
      </c>
      <c r="R19" s="41">
        <v>0</v>
      </c>
      <c r="S19" s="39">
        <v>0.1</v>
      </c>
    </row>
    <row r="20" spans="1:10" ht="13.5" thickBot="1">
      <c r="A20" s="16" t="s">
        <v>3</v>
      </c>
      <c r="B20" s="1"/>
      <c r="C20" s="6">
        <f>-P7</f>
        <v>-9348</v>
      </c>
      <c r="E20" s="9">
        <f>R8</f>
        <v>0.25</v>
      </c>
      <c r="F20" s="2"/>
      <c r="G20" s="32">
        <f>S$18</f>
        <v>0.4</v>
      </c>
      <c r="H20" s="11">
        <f>R$18</f>
        <v>0.1</v>
      </c>
      <c r="I20" s="2"/>
      <c r="J20" s="25">
        <f>B$26+C$20+C$21+(B$27*(1+E$20))*(1+H20)</f>
        <v>7429</v>
      </c>
    </row>
    <row r="21" spans="2:21" ht="13.5" thickBot="1">
      <c r="B21" s="1"/>
      <c r="C21" s="6">
        <f>-P10</f>
        <v>-2400</v>
      </c>
      <c r="E21" s="34">
        <f>S8</f>
        <v>0.3</v>
      </c>
      <c r="F21" s="8"/>
      <c r="G21" s="32">
        <f>S$19</f>
        <v>0.1</v>
      </c>
      <c r="H21" s="11">
        <f>R$19</f>
        <v>0</v>
      </c>
      <c r="I21" s="2"/>
      <c r="J21" s="25">
        <f>B$26+C$20+C$21+(B$27*(1+E$20))*(1+H21)</f>
        <v>3754</v>
      </c>
      <c r="R21" t="s">
        <v>19</v>
      </c>
      <c r="S21">
        <f>SUM(S17:S19)</f>
        <v>1</v>
      </c>
      <c r="U21" s="38">
        <f>IF(S21&lt;&gt;1,"probabilities should add up to 1","")</f>
      </c>
    </row>
    <row r="22" spans="2:10" ht="12.75">
      <c r="B22" s="42">
        <f>MAX(D18,D31)</f>
        <v>5359.975000000004</v>
      </c>
      <c r="C22" s="7"/>
      <c r="E22" s="10"/>
      <c r="F22" s="8"/>
      <c r="G22" s="12"/>
      <c r="H22" s="13"/>
      <c r="J22" s="25"/>
    </row>
    <row r="23" spans="1:10" ht="13.5" thickBot="1">
      <c r="A23" s="16" t="s">
        <v>7</v>
      </c>
      <c r="B23" s="1"/>
      <c r="C23" s="1"/>
      <c r="E23" s="1"/>
      <c r="F23" s="36">
        <f>J23*G23+J24*G24+J25*G25</f>
        <v>29626.000000000007</v>
      </c>
      <c r="G23" s="32">
        <f>S$17</f>
        <v>0.5</v>
      </c>
      <c r="H23" s="11">
        <f>R$17</f>
        <v>0.05</v>
      </c>
      <c r="I23" s="2"/>
      <c r="J23" s="25">
        <f>B$26+C$20+C$21+(B$27*(1+E$24))*(1+H23)</f>
        <v>28744</v>
      </c>
    </row>
    <row r="24" spans="1:19" ht="13.5" thickBot="1">
      <c r="A24" s="27">
        <f>S24</f>
        <v>0.05</v>
      </c>
      <c r="B24" s="3"/>
      <c r="E24" s="9">
        <f>R9</f>
        <v>1</v>
      </c>
      <c r="F24" s="2"/>
      <c r="G24" s="32">
        <f>S$18</f>
        <v>0.4</v>
      </c>
      <c r="H24" s="11">
        <f>R$18</f>
        <v>0.1</v>
      </c>
      <c r="I24" s="2"/>
      <c r="J24" s="25">
        <f>B$26+C$20+C$21+(B$27*(1+E$24))*(1+H24)</f>
        <v>31684.000000000007</v>
      </c>
      <c r="R24" s="40" t="s">
        <v>20</v>
      </c>
      <c r="S24" s="41">
        <v>0.05</v>
      </c>
    </row>
    <row r="25" spans="5:10" ht="13.5" thickBot="1">
      <c r="E25" s="33">
        <f>S9</f>
        <v>0.1</v>
      </c>
      <c r="G25" s="32">
        <f>S$19</f>
        <v>0.1</v>
      </c>
      <c r="H25" s="11">
        <f>R$19</f>
        <v>0</v>
      </c>
      <c r="I25" s="2"/>
      <c r="J25" s="25">
        <f>B$26+C$20+C$21+(B$27*(1+E$24))*(1+H25)</f>
        <v>25804</v>
      </c>
    </row>
    <row r="26" spans="2:10" ht="12.75">
      <c r="B26" s="5">
        <f>-P6</f>
        <v>-21248</v>
      </c>
      <c r="C26" s="1"/>
      <c r="D26" s="14" t="s">
        <v>4</v>
      </c>
      <c r="E26" s="14"/>
      <c r="F26" s="14"/>
      <c r="G26" s="14" t="s">
        <v>5</v>
      </c>
      <c r="H26" s="14"/>
      <c r="J26" s="26"/>
    </row>
    <row r="27" spans="1:10" ht="12.75">
      <c r="A27" s="16"/>
      <c r="B27" s="30">
        <f>P4*(1+A24)</f>
        <v>29400</v>
      </c>
      <c r="C27" s="1"/>
      <c r="J27" s="26"/>
    </row>
    <row r="28" spans="2:10" ht="12.75">
      <c r="B28" s="31"/>
      <c r="C28" s="1"/>
      <c r="J28" s="26"/>
    </row>
    <row r="29" spans="2:10" ht="12.75">
      <c r="B29" s="21"/>
      <c r="C29" s="1"/>
      <c r="J29" s="26"/>
    </row>
    <row r="30" spans="2:10" ht="12.75">
      <c r="B30" s="31"/>
      <c r="C30" s="1"/>
      <c r="J30" s="26"/>
    </row>
    <row r="31" spans="3:10" ht="13.5" thickBot="1">
      <c r="C31" s="1"/>
      <c r="D31" s="36">
        <f>J31*E31+J32*E32+J33*E33</f>
        <v>2463.0000000000014</v>
      </c>
      <c r="E31" s="32">
        <f>S17</f>
        <v>0.5</v>
      </c>
      <c r="F31" s="11">
        <f>R17</f>
        <v>0.05</v>
      </c>
      <c r="G31" s="2"/>
      <c r="H31" s="2"/>
      <c r="I31" s="2"/>
      <c r="J31" s="25">
        <f>B$26+C$33+C$34+B$27*(1+F31)</f>
        <v>2022</v>
      </c>
    </row>
    <row r="32" spans="3:10" ht="13.5" thickBot="1">
      <c r="C32" s="3" t="s">
        <v>6</v>
      </c>
      <c r="D32" s="2"/>
      <c r="E32" s="32">
        <f>S18</f>
        <v>0.4</v>
      </c>
      <c r="F32" s="11">
        <f>R18</f>
        <v>0.1</v>
      </c>
      <c r="G32" s="2"/>
      <c r="H32" s="2"/>
      <c r="I32" s="2"/>
      <c r="J32" s="25">
        <f>B$26+C$33+C$34+B$27*(1+F32)</f>
        <v>3492.0000000000036</v>
      </c>
    </row>
    <row r="33" spans="3:10" ht="13.5" thickBot="1">
      <c r="C33" s="5">
        <f>-P8</f>
        <v>-6800</v>
      </c>
      <c r="E33" s="32">
        <f>S19</f>
        <v>0.1</v>
      </c>
      <c r="F33" s="11">
        <f>R19</f>
        <v>0</v>
      </c>
      <c r="G33" s="2"/>
      <c r="H33" s="2"/>
      <c r="I33" s="2"/>
      <c r="J33" s="25">
        <f>B$26+C$33+C$34+B$27*(1+F33)</f>
        <v>552</v>
      </c>
    </row>
    <row r="34" spans="3:6" ht="12.75">
      <c r="C34" s="20">
        <f>-P11</f>
        <v>-800</v>
      </c>
      <c r="E34" s="14" t="s">
        <v>5</v>
      </c>
      <c r="F34" s="14"/>
    </row>
  </sheetData>
  <sheetProtection/>
  <conditionalFormatting sqref="S11 S21">
    <cfRule type="cellIs" priority="1" dxfId="0" operator="notEqual" stopIfTrue="1">
      <formula>1</formula>
    </cfRule>
  </conditionalFormatting>
  <dataValidations count="2">
    <dataValidation operator="equal" allowBlank="1" showInputMessage="1" showErrorMessage="1" errorTitle="Error" error="Probabilities should add up to 1" sqref="S11 S21"/>
    <dataValidation type="whole" allowBlank="1" showInputMessage="1" showErrorMessage="1" errorTitle="error" error="number should be between 1 and 10" sqref="U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Bell</dc:creator>
  <cp:keywords/>
  <dc:description/>
  <cp:lastModifiedBy>Ammar</cp:lastModifiedBy>
  <cp:lastPrinted>2007-02-15T13:51:58Z</cp:lastPrinted>
  <dcterms:created xsi:type="dcterms:W3CDTF">1997-10-03T18:11:13Z</dcterms:created>
  <dcterms:modified xsi:type="dcterms:W3CDTF">2007-02-20T14:45:37Z</dcterms:modified>
  <cp:category/>
  <cp:version/>
  <cp:contentType/>
  <cp:contentStatus/>
</cp:coreProperties>
</file>