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1"/>
  </bookViews>
  <sheets>
    <sheet name="1991 data" sheetId="1" r:id="rId1"/>
    <sheet name="CD Game" sheetId="2" r:id="rId2"/>
    <sheet name="Inclass" sheetId="3" state="hidden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<sst xmlns="http://schemas.openxmlformats.org/spreadsheetml/2006/main" count="105" uniqueCount="47">
  <si>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</si>
  <si>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</si>
  <si>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</si>
  <si>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</si>
  <si>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</si>
  <si>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</si>
  <si>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</si>
  <si>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</si>
  <si>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</si>
  <si>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</si>
  <si>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</si>
  <si>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</si>
  <si>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</si>
  <si>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</si>
  <si>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</si>
  <si>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month</t>
  </si>
  <si>
    <t>order pl</t>
  </si>
  <si>
    <t>Start Inv</t>
  </si>
  <si>
    <t>back order</t>
  </si>
  <si>
    <t>order rec</t>
  </si>
  <si>
    <t>total avail</t>
  </si>
  <si>
    <t>dem</t>
  </si>
  <si>
    <t>inv</t>
  </si>
  <si>
    <t>short</t>
  </si>
  <si>
    <t>chng order</t>
  </si>
  <si>
    <t>cost</t>
  </si>
  <si>
    <t>Dec '91</t>
  </si>
  <si>
    <t>Aug</t>
  </si>
  <si>
    <t>Total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</si>
  <si>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</si>
  <si>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</si>
  <si>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</si>
  <si>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</si>
  <si>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</si>
  <si>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</si>
  <si>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</si>
  <si>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</si>
  <si>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</t>
  </si>
  <si>
    <t>F-A</t>
  </si>
  <si>
    <t>(F-A)^2</t>
  </si>
  <si>
    <t>|F-A|</t>
  </si>
  <si>
    <t>Average</t>
  </si>
  <si>
    <t>Bias</t>
  </si>
  <si>
    <t>MSE</t>
  </si>
  <si>
    <t>MAD</t>
  </si>
  <si>
    <t>Cost per unit</t>
  </si>
  <si>
    <t>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</si>
</sst>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73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'1991 data'!$C$2</c:f>
              <c:strCache>
                <c:ptCount val="1"/>
                <c:pt idx="0">
                  <c:v>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'1991 data'!$B$3:$B$17</c:f>
              <c:strCache/>
            </c:strRef>
          </c:cat>
          <c:val>
            <c:numRef>
              <c:f>'1991 data'!$C$3:$C$17</c:f>
              <c:numCache/>
            </c:numRef>
          </c:val>
          <c:smooth val="0"/>
        </c:ser>
        <c:marker val="1"/>
        <c:axId val="13325148"/>
        <c:axId val="52817469"/>
      </c:lineChart>
      <c:catAx>
        <c:axId val="1332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17469"/>
        <c:crosses val="autoZero"/>
        <c:auto val="0"/>
        <c:lblOffset val="100"/>
        <c:noMultiLvlLbl val="0"/>
      </c:catAx>
      <c:valAx>
        <c:axId val="528174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251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025"/>
          <c:w val="0.760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Inclass!$C$7:$C$30</c:f>
              <c:strCache/>
            </c:strRef>
          </c:cat>
          <c:val>
            <c:numRef>
              <c:f>Inclass!$D$7:$D$30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595174"/>
        <c:axId val="50356567"/>
      </c:lineChart>
      <c:catAx>
        <c:axId val="5595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56567"/>
        <c:crosses val="autoZero"/>
        <c:auto val="0"/>
        <c:lblOffset val="100"/>
        <c:noMultiLvlLbl val="0"/>
      </c:catAx>
      <c:valAx>
        <c:axId val="50356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51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133350</xdr:rowOff>
    </xdr:from>
    <xdr:to>
      <xdr:col>10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352675" y="457200"/>
        <a:ext cx="3752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57150</xdr:rowOff>
    </xdr:from>
    <xdr:to>
      <xdr:col>15</xdr:col>
      <xdr:colOff>447675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4886325" y="542925"/>
        <a:ext cx="47053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7"/>
  <sheetViews>
    <sheetView workbookViewId="0" topLeftCell="A1">
      <selection activeCell="L5" sqref="L5"/>
    </sheetView>
  </sheetViews>
  <sheetFormatPr defaultColWidth="9.140625" defaultRowHeight="12.75"/>
  <sheetData>
    <row r="2" spans="1:3" ht="12.75">
      <c r="A2" t="s">
        <v>0</v>
      </c>
      <c r="B2" t="s">
        <v>1</v>
      </c>
      <c r="C2" t="s">
        <v>2</v>
      </c>
    </row>
    <row r="3" spans="1:3" ht="12.75">
      <c r="A3">
        <v>1990</v>
      </c>
      <c r="B3" t="s">
        <v>3</v>
      </c>
      <c r="C3">
        <v>9</v>
      </c>
    </row>
    <row r="4" spans="2:3" ht="12.75">
      <c r="B4" t="s">
        <v>4</v>
      </c>
      <c r="C4">
        <v>11</v>
      </c>
    </row>
    <row r="5" spans="2:3" ht="12.75">
      <c r="B5" t="s">
        <v>5</v>
      </c>
      <c r="C5">
        <v>12</v>
      </c>
    </row>
    <row r="6" spans="1:3" ht="12.75">
      <c r="A6">
        <v>1991</v>
      </c>
      <c r="B6" t="s">
        <v>6</v>
      </c>
      <c r="C6">
        <v>10</v>
      </c>
    </row>
    <row r="7" spans="2:3" ht="12.75">
      <c r="B7" t="s">
        <v>7</v>
      </c>
      <c r="C7">
        <v>9</v>
      </c>
    </row>
    <row r="8" spans="2:3" ht="12.75">
      <c r="B8" t="s">
        <v>8</v>
      </c>
      <c r="C8">
        <v>8</v>
      </c>
    </row>
    <row r="9" spans="2:3" ht="12.75">
      <c r="B9" t="s">
        <v>9</v>
      </c>
      <c r="C9">
        <v>10</v>
      </c>
    </row>
    <row r="10" spans="2:3" ht="12.75">
      <c r="B10" t="s">
        <v>10</v>
      </c>
      <c r="C10">
        <v>13</v>
      </c>
    </row>
    <row r="11" spans="2:3" ht="12.75">
      <c r="B11" t="s">
        <v>11</v>
      </c>
      <c r="C11">
        <v>15</v>
      </c>
    </row>
    <row r="12" spans="2:3" ht="12.75">
      <c r="B12" t="s">
        <v>12</v>
      </c>
      <c r="C12">
        <v>13</v>
      </c>
    </row>
    <row r="13" spans="2:3" ht="12.75">
      <c r="B13" t="s">
        <v>13</v>
      </c>
      <c r="C13">
        <v>13</v>
      </c>
    </row>
    <row r="14" spans="2:3" ht="12.75">
      <c r="B14" t="s">
        <v>14</v>
      </c>
      <c r="C14">
        <v>14</v>
      </c>
    </row>
    <row r="15" spans="2:3" ht="12.75">
      <c r="B15" t="s">
        <v>3</v>
      </c>
      <c r="C15">
        <v>16</v>
      </c>
    </row>
    <row r="16" spans="2:3" ht="12.75">
      <c r="B16" t="s">
        <v>4</v>
      </c>
      <c r="C16">
        <v>18</v>
      </c>
    </row>
    <row r="17" spans="2:3" ht="12.75">
      <c r="B17" t="s">
        <v>5</v>
      </c>
      <c r="C17">
        <v>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9"/>
  <sheetViews>
    <sheetView tabSelected="1" workbookViewId="0" topLeftCell="A1">
      <selection activeCell="N8" sqref="N8"/>
    </sheetView>
  </sheetViews>
  <sheetFormatPr defaultColWidth="9.140625" defaultRowHeight="12.75"/>
  <cols>
    <col min="1" max="1" width="6.7109375" style="0" customWidth="1"/>
    <col min="2" max="2" width="9.00390625" style="0" customWidth="1"/>
    <col min="3" max="3" width="7.140625" style="0" customWidth="1"/>
    <col min="5" max="5" width="8.28125" style="0" customWidth="1"/>
    <col min="6" max="6" width="8.140625" style="0" customWidth="1"/>
    <col min="7" max="8" width="4.8515625" style="0" customWidth="1"/>
    <col min="9" max="9" width="5.00390625" style="0" customWidth="1"/>
    <col min="10" max="10" width="9.7109375" style="0" customWidth="1"/>
    <col min="11" max="11" width="6.7109375" style="0" customWidth="1"/>
    <col min="13" max="13" width="0" style="0" hidden="1" customWidth="1"/>
  </cols>
  <sheetData>
    <row r="1" spans="1:10" ht="12.75">
      <c r="A1" t="s">
        <v>0</v>
      </c>
      <c r="B1">
        <v>1992</v>
      </c>
      <c r="G1" t="s">
        <v>46</v>
      </c>
      <c r="H1" s="11">
        <v>4</v>
      </c>
      <c r="I1" s="11">
        <v>10</v>
      </c>
      <c r="J1" s="11">
        <v>0.5</v>
      </c>
    </row>
    <row r="2" spans="1:13" ht="12.75">
      <c r="A2" s="5" t="s">
        <v>15</v>
      </c>
      <c r="B2" s="6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6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M2" t="s">
        <v>2</v>
      </c>
    </row>
    <row r="3" spans="1:11" ht="12.75">
      <c r="A3" s="6" t="s">
        <v>26</v>
      </c>
      <c r="B3" s="4">
        <v>20</v>
      </c>
      <c r="C3" s="4"/>
      <c r="D3" s="4"/>
      <c r="E3" s="4"/>
      <c r="F3" s="4"/>
      <c r="G3" s="4"/>
      <c r="H3" s="4">
        <v>1</v>
      </c>
      <c r="I3" s="4">
        <v>0</v>
      </c>
      <c r="J3" s="4"/>
      <c r="K3" s="4"/>
    </row>
    <row r="4" spans="1:13" ht="12.75">
      <c r="A4" s="5" t="s">
        <v>6</v>
      </c>
      <c r="B4" s="7"/>
      <c r="C4" s="8">
        <f aca="true" t="shared" si="0" ref="C4:C15">H3</f>
        <v>1</v>
      </c>
      <c r="D4" s="8">
        <f aca="true" t="shared" si="1" ref="D4:D15">I3</f>
        <v>0</v>
      </c>
      <c r="E4" s="8">
        <f aca="true" t="shared" si="2" ref="E4:E15">B3</f>
        <v>20</v>
      </c>
      <c r="F4" s="8">
        <f>E4+C4-D4</f>
        <v>21</v>
      </c>
      <c r="G4" s="7"/>
      <c r="H4" s="12">
        <f aca="true" t="shared" si="3" ref="H4:H15">IF(F4-G4&gt;=0,F4-G4,0)</f>
        <v>21</v>
      </c>
      <c r="I4" s="12">
        <f aca="true" t="shared" si="4" ref="I4:I15">IF(G4-F4&gt;=0,G4-F4,0)</f>
        <v>0</v>
      </c>
      <c r="J4" s="12">
        <f aca="true" t="shared" si="5" ref="J4:J15">ABS(B4-B3)</f>
        <v>20</v>
      </c>
      <c r="K4" s="12">
        <f aca="true" t="shared" si="6" ref="K4:K15">$H$1*H4+$I$1*I4+$J$1*J4</f>
        <v>94</v>
      </c>
      <c r="M4">
        <v>19</v>
      </c>
    </row>
    <row r="5" spans="1:13" ht="12.75">
      <c r="A5" s="5" t="s">
        <v>7</v>
      </c>
      <c r="B5" s="7"/>
      <c r="C5" s="8">
        <f t="shared" si="0"/>
        <v>21</v>
      </c>
      <c r="D5" s="8">
        <f t="shared" si="1"/>
        <v>0</v>
      </c>
      <c r="E5" s="8">
        <f t="shared" si="2"/>
        <v>0</v>
      </c>
      <c r="F5" s="8">
        <f aca="true" t="shared" si="7" ref="F5:F15">E5+C5-D5</f>
        <v>21</v>
      </c>
      <c r="G5" s="7"/>
      <c r="H5" s="12">
        <f t="shared" si="3"/>
        <v>21</v>
      </c>
      <c r="I5" s="12">
        <f t="shared" si="4"/>
        <v>0</v>
      </c>
      <c r="J5" s="12">
        <f t="shared" si="5"/>
        <v>0</v>
      </c>
      <c r="K5" s="12">
        <f t="shared" si="6"/>
        <v>84</v>
      </c>
      <c r="M5">
        <v>17</v>
      </c>
    </row>
    <row r="6" spans="1:13" ht="12.75">
      <c r="A6" s="5" t="s">
        <v>8</v>
      </c>
      <c r="B6" s="7"/>
      <c r="C6" s="8">
        <f t="shared" si="0"/>
        <v>21</v>
      </c>
      <c r="D6" s="8">
        <f t="shared" si="1"/>
        <v>0</v>
      </c>
      <c r="E6" s="8">
        <f t="shared" si="2"/>
        <v>0</v>
      </c>
      <c r="F6" s="8">
        <f t="shared" si="7"/>
        <v>21</v>
      </c>
      <c r="G6" s="7"/>
      <c r="H6" s="12">
        <f t="shared" si="3"/>
        <v>21</v>
      </c>
      <c r="I6" s="12">
        <f t="shared" si="4"/>
        <v>0</v>
      </c>
      <c r="J6" s="12">
        <f t="shared" si="5"/>
        <v>0</v>
      </c>
      <c r="K6" s="12">
        <f t="shared" si="6"/>
        <v>84</v>
      </c>
      <c r="M6">
        <v>18</v>
      </c>
    </row>
    <row r="7" spans="1:13" ht="12.75">
      <c r="A7" s="5" t="s">
        <v>9</v>
      </c>
      <c r="B7" s="7"/>
      <c r="C7" s="8">
        <f t="shared" si="0"/>
        <v>21</v>
      </c>
      <c r="D7" s="8">
        <f t="shared" si="1"/>
        <v>0</v>
      </c>
      <c r="E7" s="8">
        <f t="shared" si="2"/>
        <v>0</v>
      </c>
      <c r="F7" s="8">
        <f t="shared" si="7"/>
        <v>21</v>
      </c>
      <c r="G7" s="7"/>
      <c r="H7" s="12">
        <f t="shared" si="3"/>
        <v>21</v>
      </c>
      <c r="I7" s="12">
        <f t="shared" si="4"/>
        <v>0</v>
      </c>
      <c r="J7" s="12">
        <f t="shared" si="5"/>
        <v>0</v>
      </c>
      <c r="K7" s="12">
        <f t="shared" si="6"/>
        <v>84</v>
      </c>
      <c r="M7">
        <v>20</v>
      </c>
    </row>
    <row r="8" spans="1:13" ht="12.75">
      <c r="A8" s="5" t="s">
        <v>10</v>
      </c>
      <c r="B8" s="7"/>
      <c r="C8" s="8">
        <f t="shared" si="0"/>
        <v>21</v>
      </c>
      <c r="D8" s="8">
        <f t="shared" si="1"/>
        <v>0</v>
      </c>
      <c r="E8" s="8">
        <f t="shared" si="2"/>
        <v>0</v>
      </c>
      <c r="F8" s="8">
        <f t="shared" si="7"/>
        <v>21</v>
      </c>
      <c r="G8" s="7"/>
      <c r="H8" s="12">
        <f t="shared" si="3"/>
        <v>21</v>
      </c>
      <c r="I8" s="12">
        <f t="shared" si="4"/>
        <v>0</v>
      </c>
      <c r="J8" s="12">
        <f t="shared" si="5"/>
        <v>0</v>
      </c>
      <c r="K8" s="12">
        <f t="shared" si="6"/>
        <v>84</v>
      </c>
      <c r="M8">
        <v>22</v>
      </c>
    </row>
    <row r="9" spans="1:13" ht="12.75">
      <c r="A9" s="5" t="s">
        <v>11</v>
      </c>
      <c r="B9" s="7"/>
      <c r="C9" s="8">
        <f t="shared" si="0"/>
        <v>21</v>
      </c>
      <c r="D9" s="8">
        <f t="shared" si="1"/>
        <v>0</v>
      </c>
      <c r="E9" s="8">
        <f t="shared" si="2"/>
        <v>0</v>
      </c>
      <c r="F9" s="8">
        <f t="shared" si="7"/>
        <v>21</v>
      </c>
      <c r="G9" s="7"/>
      <c r="H9" s="12">
        <f t="shared" si="3"/>
        <v>21</v>
      </c>
      <c r="I9" s="12">
        <f t="shared" si="4"/>
        <v>0</v>
      </c>
      <c r="J9" s="12">
        <f t="shared" si="5"/>
        <v>0</v>
      </c>
      <c r="K9" s="12">
        <f t="shared" si="6"/>
        <v>84</v>
      </c>
      <c r="M9">
        <v>25</v>
      </c>
    </row>
    <row r="10" spans="1:13" ht="12.75">
      <c r="A10" s="5" t="s">
        <v>12</v>
      </c>
      <c r="B10" s="7"/>
      <c r="C10" s="8">
        <f t="shared" si="0"/>
        <v>21</v>
      </c>
      <c r="D10" s="8">
        <f t="shared" si="1"/>
        <v>0</v>
      </c>
      <c r="E10" s="8">
        <f t="shared" si="2"/>
        <v>0</v>
      </c>
      <c r="F10" s="8">
        <f t="shared" si="7"/>
        <v>21</v>
      </c>
      <c r="G10" s="7"/>
      <c r="H10" s="12">
        <f t="shared" si="3"/>
        <v>21</v>
      </c>
      <c r="I10" s="12">
        <f t="shared" si="4"/>
        <v>0</v>
      </c>
      <c r="J10" s="12">
        <f t="shared" si="5"/>
        <v>0</v>
      </c>
      <c r="K10" s="12">
        <f t="shared" si="6"/>
        <v>84</v>
      </c>
      <c r="M10">
        <v>22</v>
      </c>
    </row>
    <row r="11" spans="1:13" ht="12.75">
      <c r="A11" s="5" t="s">
        <v>27</v>
      </c>
      <c r="B11" s="7"/>
      <c r="C11" s="8">
        <f t="shared" si="0"/>
        <v>21</v>
      </c>
      <c r="D11" s="8">
        <f t="shared" si="1"/>
        <v>0</v>
      </c>
      <c r="E11" s="8">
        <f t="shared" si="2"/>
        <v>0</v>
      </c>
      <c r="F11" s="8">
        <f t="shared" si="7"/>
        <v>21</v>
      </c>
      <c r="G11" s="7"/>
      <c r="H11" s="12">
        <f t="shared" si="3"/>
        <v>21</v>
      </c>
      <c r="I11" s="12">
        <f t="shared" si="4"/>
        <v>0</v>
      </c>
      <c r="J11" s="12">
        <f t="shared" si="5"/>
        <v>0</v>
      </c>
      <c r="K11" s="12">
        <f t="shared" si="6"/>
        <v>84</v>
      </c>
      <c r="M11">
        <v>23</v>
      </c>
    </row>
    <row r="12" spans="1:13" ht="12.75">
      <c r="A12" s="5" t="s">
        <v>14</v>
      </c>
      <c r="B12" s="7"/>
      <c r="C12" s="8">
        <f t="shared" si="0"/>
        <v>21</v>
      </c>
      <c r="D12" s="8">
        <f t="shared" si="1"/>
        <v>0</v>
      </c>
      <c r="E12" s="8">
        <f t="shared" si="2"/>
        <v>0</v>
      </c>
      <c r="F12" s="8">
        <f t="shared" si="7"/>
        <v>21</v>
      </c>
      <c r="G12" s="7"/>
      <c r="H12" s="12">
        <f t="shared" si="3"/>
        <v>21</v>
      </c>
      <c r="I12" s="12">
        <f t="shared" si="4"/>
        <v>0</v>
      </c>
      <c r="J12" s="12">
        <f t="shared" si="5"/>
        <v>0</v>
      </c>
      <c r="K12" s="12">
        <f t="shared" si="6"/>
        <v>84</v>
      </c>
      <c r="M12">
        <v>25</v>
      </c>
    </row>
    <row r="13" spans="1:13" ht="12.75">
      <c r="A13" s="5" t="s">
        <v>3</v>
      </c>
      <c r="B13" s="7"/>
      <c r="C13" s="8">
        <f t="shared" si="0"/>
        <v>21</v>
      </c>
      <c r="D13" s="8">
        <f t="shared" si="1"/>
        <v>0</v>
      </c>
      <c r="E13" s="8">
        <f t="shared" si="2"/>
        <v>0</v>
      </c>
      <c r="F13" s="8">
        <f t="shared" si="7"/>
        <v>21</v>
      </c>
      <c r="G13" s="7"/>
      <c r="H13" s="12">
        <f t="shared" si="3"/>
        <v>21</v>
      </c>
      <c r="I13" s="12">
        <f t="shared" si="4"/>
        <v>0</v>
      </c>
      <c r="J13" s="12">
        <f t="shared" si="5"/>
        <v>0</v>
      </c>
      <c r="K13" s="12">
        <f t="shared" si="6"/>
        <v>84</v>
      </c>
      <c r="M13">
        <v>26</v>
      </c>
    </row>
    <row r="14" spans="1:13" ht="12.75">
      <c r="A14" s="5" t="s">
        <v>4</v>
      </c>
      <c r="B14" s="7"/>
      <c r="C14" s="8">
        <f t="shared" si="0"/>
        <v>21</v>
      </c>
      <c r="D14" s="8">
        <f t="shared" si="1"/>
        <v>0</v>
      </c>
      <c r="E14" s="8">
        <f t="shared" si="2"/>
        <v>0</v>
      </c>
      <c r="F14" s="8">
        <f t="shared" si="7"/>
        <v>21</v>
      </c>
      <c r="G14" s="7"/>
      <c r="H14" s="12">
        <f t="shared" si="3"/>
        <v>21</v>
      </c>
      <c r="I14" s="12">
        <f t="shared" si="4"/>
        <v>0</v>
      </c>
      <c r="J14" s="12">
        <f t="shared" si="5"/>
        <v>0</v>
      </c>
      <c r="K14" s="12">
        <f t="shared" si="6"/>
        <v>84</v>
      </c>
      <c r="M14">
        <v>27</v>
      </c>
    </row>
    <row r="15" spans="1:13" ht="12.75">
      <c r="A15" s="5" t="s">
        <v>5</v>
      </c>
      <c r="B15" s="7"/>
      <c r="C15" s="8">
        <f t="shared" si="0"/>
        <v>21</v>
      </c>
      <c r="D15" s="8">
        <f t="shared" si="1"/>
        <v>0</v>
      </c>
      <c r="E15" s="8">
        <f t="shared" si="2"/>
        <v>0</v>
      </c>
      <c r="F15" s="8">
        <f t="shared" si="7"/>
        <v>21</v>
      </c>
      <c r="G15" s="7"/>
      <c r="H15" s="12">
        <f t="shared" si="3"/>
        <v>21</v>
      </c>
      <c r="I15" s="12">
        <f t="shared" si="4"/>
        <v>0</v>
      </c>
      <c r="J15" s="12">
        <f t="shared" si="5"/>
        <v>0</v>
      </c>
      <c r="K15" s="12">
        <f t="shared" si="6"/>
        <v>84</v>
      </c>
      <c r="M15">
        <v>29</v>
      </c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0:11" ht="12.75">
      <c r="J17" t="s">
        <v>28</v>
      </c>
      <c r="K17">
        <f>SUM(K4:K15)</f>
        <v>1018</v>
      </c>
    </row>
    <row r="18" spans="2:3" ht="15.75">
      <c r="B18" s="9" t="s">
        <v>31</v>
      </c>
      <c r="C18" s="10">
        <v>0</v>
      </c>
    </row>
    <row r="19" spans="9:11" ht="12.75">
      <c r="I19" t="s">
        <v>45</v>
      </c>
      <c r="K19" t="e">
        <f>K17/(SUM(G4:G15))</f>
        <v>#DIV/0!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J46"/>
  <sheetViews>
    <sheetView workbookViewId="0" topLeftCell="A10">
      <selection activeCell="D27" sqref="D27"/>
    </sheetView>
  </sheetViews>
  <sheetFormatPr defaultColWidth="9.140625" defaultRowHeight="12.75"/>
  <sheetData>
    <row r="3" spans="1:3" ht="12.75">
      <c r="A3" t="s">
        <v>29</v>
      </c>
      <c r="C3">
        <v>7.6</v>
      </c>
    </row>
    <row r="4" spans="1:3" ht="12.75">
      <c r="A4" t="s">
        <v>30</v>
      </c>
      <c r="C4">
        <v>0.83</v>
      </c>
    </row>
    <row r="6" spans="1:7" ht="12.75">
      <c r="A6" s="2" t="s">
        <v>0</v>
      </c>
      <c r="B6" s="2" t="s">
        <v>31</v>
      </c>
      <c r="C6" s="2" t="s">
        <v>1</v>
      </c>
      <c r="D6" s="2" t="s">
        <v>2</v>
      </c>
      <c r="E6" s="2" t="s">
        <v>32</v>
      </c>
      <c r="F6" s="2" t="s">
        <v>33</v>
      </c>
      <c r="G6" s="2" t="s">
        <v>34</v>
      </c>
    </row>
    <row r="7" spans="1:7" ht="12.75">
      <c r="A7">
        <v>1991</v>
      </c>
      <c r="B7">
        <v>1</v>
      </c>
      <c r="C7" t="s">
        <v>6</v>
      </c>
      <c r="D7">
        <v>10</v>
      </c>
      <c r="E7">
        <f>B7*$C$4+$C$3</f>
        <v>8.43</v>
      </c>
      <c r="F7">
        <f>D7/E7</f>
        <v>1.1862396204033214</v>
      </c>
      <c r="G7">
        <f>AVERAGE(F7,F19)</f>
        <v>1.1097049107998118</v>
      </c>
    </row>
    <row r="8" spans="2:7" ht="12.75">
      <c r="B8">
        <v>2</v>
      </c>
      <c r="C8" t="s">
        <v>7</v>
      </c>
      <c r="D8">
        <v>9</v>
      </c>
      <c r="E8">
        <f aca="true" t="shared" si="0" ref="E8:E23">B8*$C$4+$C$3</f>
        <v>9.26</v>
      </c>
      <c r="F8">
        <f aca="true" t="shared" si="1" ref="F8:F23">D8/E8</f>
        <v>0.9719222462203024</v>
      </c>
      <c r="G8">
        <f aca="true" t="shared" si="2" ref="G8:G18">AVERAGE(F8,F20)</f>
        <v>0.928208781799017</v>
      </c>
    </row>
    <row r="9" spans="2:7" ht="12.75">
      <c r="B9">
        <v>3</v>
      </c>
      <c r="C9" t="s">
        <v>8</v>
      </c>
      <c r="D9">
        <v>8</v>
      </c>
      <c r="E9">
        <f t="shared" si="0"/>
        <v>10.09</v>
      </c>
      <c r="F9">
        <f t="shared" si="1"/>
        <v>0.7928642220019821</v>
      </c>
      <c r="G9">
        <f t="shared" si="2"/>
        <v>0.8453099164872755</v>
      </c>
    </row>
    <row r="10" spans="2:7" ht="12.75">
      <c r="B10">
        <v>4</v>
      </c>
      <c r="C10" t="s">
        <v>9</v>
      </c>
      <c r="D10">
        <v>10</v>
      </c>
      <c r="E10">
        <f t="shared" si="0"/>
        <v>10.92</v>
      </c>
      <c r="F10">
        <f t="shared" si="1"/>
        <v>0.9157509157509157</v>
      </c>
      <c r="G10">
        <f t="shared" si="2"/>
        <v>0.936802660940592</v>
      </c>
    </row>
    <row r="11" spans="2:7" ht="12.75">
      <c r="B11">
        <v>5</v>
      </c>
      <c r="C11" t="s">
        <v>10</v>
      </c>
      <c r="D11">
        <v>13</v>
      </c>
      <c r="E11">
        <f t="shared" si="0"/>
        <v>11.75</v>
      </c>
      <c r="F11">
        <f t="shared" si="1"/>
        <v>1.1063829787234043</v>
      </c>
      <c r="G11">
        <f t="shared" si="2"/>
        <v>1.0598704391544245</v>
      </c>
    </row>
    <row r="12" spans="2:7" ht="12.75">
      <c r="B12">
        <v>6</v>
      </c>
      <c r="C12" t="s">
        <v>11</v>
      </c>
      <c r="D12">
        <v>15</v>
      </c>
      <c r="E12">
        <f t="shared" si="0"/>
        <v>12.579999999999998</v>
      </c>
      <c r="F12">
        <f t="shared" si="1"/>
        <v>1.192368839427663</v>
      </c>
      <c r="G12">
        <f t="shared" si="2"/>
        <v>1.1507540736623674</v>
      </c>
    </row>
    <row r="13" spans="2:7" ht="12.75">
      <c r="B13">
        <v>7</v>
      </c>
      <c r="C13" t="s">
        <v>12</v>
      </c>
      <c r="D13">
        <v>13</v>
      </c>
      <c r="E13">
        <f t="shared" si="0"/>
        <v>13.41</v>
      </c>
      <c r="F13">
        <f t="shared" si="1"/>
        <v>0.9694258016405667</v>
      </c>
      <c r="G13">
        <f t="shared" si="2"/>
        <v>0.9554018182357733</v>
      </c>
    </row>
    <row r="14" spans="2:7" ht="12.75">
      <c r="B14">
        <v>8</v>
      </c>
      <c r="C14" t="s">
        <v>13</v>
      </c>
      <c r="D14">
        <v>13</v>
      </c>
      <c r="E14">
        <f t="shared" si="0"/>
        <v>14.239999999999998</v>
      </c>
      <c r="F14">
        <f t="shared" si="1"/>
        <v>0.9129213483146068</v>
      </c>
      <c r="G14">
        <f t="shared" si="2"/>
        <v>0.9316672857275514</v>
      </c>
    </row>
    <row r="15" spans="2:7" ht="12.75">
      <c r="B15">
        <v>9</v>
      </c>
      <c r="C15" t="s">
        <v>14</v>
      </c>
      <c r="D15">
        <v>14</v>
      </c>
      <c r="E15">
        <f t="shared" si="0"/>
        <v>15.07</v>
      </c>
      <c r="F15">
        <f t="shared" si="1"/>
        <v>0.9289980092899801</v>
      </c>
      <c r="G15">
        <f t="shared" si="2"/>
        <v>0.9638997237820256</v>
      </c>
    </row>
    <row r="16" spans="2:7" ht="12.75">
      <c r="B16">
        <v>10</v>
      </c>
      <c r="C16" t="s">
        <v>3</v>
      </c>
      <c r="D16">
        <v>16</v>
      </c>
      <c r="E16">
        <f t="shared" si="0"/>
        <v>15.899999999999999</v>
      </c>
      <c r="F16">
        <f t="shared" si="1"/>
        <v>1.0062893081761006</v>
      </c>
      <c r="G16">
        <f t="shared" si="2"/>
        <v>1.0058515373053742</v>
      </c>
    </row>
    <row r="17" spans="2:7" ht="12.75">
      <c r="B17">
        <v>11</v>
      </c>
      <c r="C17" t="s">
        <v>4</v>
      </c>
      <c r="D17">
        <v>18</v>
      </c>
      <c r="E17">
        <f t="shared" si="0"/>
        <v>16.729999999999997</v>
      </c>
      <c r="F17">
        <f t="shared" si="1"/>
        <v>1.0759115361625824</v>
      </c>
      <c r="G17">
        <f t="shared" si="2"/>
        <v>1.043763186590096</v>
      </c>
    </row>
    <row r="18" spans="2:7" ht="12.75">
      <c r="B18">
        <v>12</v>
      </c>
      <c r="C18" t="s">
        <v>5</v>
      </c>
      <c r="D18">
        <v>20</v>
      </c>
      <c r="E18">
        <f t="shared" si="0"/>
        <v>17.56</v>
      </c>
      <c r="F18">
        <f t="shared" si="1"/>
        <v>1.1389521640091116</v>
      </c>
      <c r="G18">
        <f t="shared" si="2"/>
        <v>1.096365616888277</v>
      </c>
    </row>
    <row r="19" spans="1:6" ht="12.75">
      <c r="A19">
        <v>1992</v>
      </c>
      <c r="B19">
        <v>13</v>
      </c>
      <c r="C19" t="s">
        <v>6</v>
      </c>
      <c r="D19">
        <v>19</v>
      </c>
      <c r="E19">
        <f t="shared" si="0"/>
        <v>18.39</v>
      </c>
      <c r="F19">
        <f t="shared" si="1"/>
        <v>1.0331702011963022</v>
      </c>
    </row>
    <row r="20" spans="2:6" ht="12.75">
      <c r="B20">
        <v>14</v>
      </c>
      <c r="C20" t="s">
        <v>7</v>
      </c>
      <c r="D20">
        <v>17</v>
      </c>
      <c r="E20">
        <f t="shared" si="0"/>
        <v>19.22</v>
      </c>
      <c r="F20">
        <f t="shared" si="1"/>
        <v>0.8844953173777316</v>
      </c>
    </row>
    <row r="21" spans="2:6" ht="12.75">
      <c r="B21">
        <v>15</v>
      </c>
      <c r="C21" t="s">
        <v>8</v>
      </c>
      <c r="D21">
        <v>18</v>
      </c>
      <c r="E21">
        <f t="shared" si="0"/>
        <v>20.049999999999997</v>
      </c>
      <c r="F21">
        <f t="shared" si="1"/>
        <v>0.8977556109725687</v>
      </c>
    </row>
    <row r="22" spans="2:6" ht="12.75">
      <c r="B22">
        <v>16</v>
      </c>
      <c r="C22" t="s">
        <v>9</v>
      </c>
      <c r="D22">
        <v>20</v>
      </c>
      <c r="E22">
        <f t="shared" si="0"/>
        <v>20.88</v>
      </c>
      <c r="F22">
        <f t="shared" si="1"/>
        <v>0.9578544061302683</v>
      </c>
    </row>
    <row r="23" spans="2:6" ht="12.75">
      <c r="B23">
        <v>17</v>
      </c>
      <c r="C23" t="s">
        <v>10</v>
      </c>
      <c r="D23">
        <v>22</v>
      </c>
      <c r="E23">
        <f t="shared" si="0"/>
        <v>21.71</v>
      </c>
      <c r="F23">
        <f t="shared" si="1"/>
        <v>1.0133578995854444</v>
      </c>
    </row>
    <row r="24" spans="2:6" ht="12.75">
      <c r="B24">
        <v>18</v>
      </c>
      <c r="C24" t="s">
        <v>11</v>
      </c>
      <c r="D24">
        <v>25</v>
      </c>
      <c r="E24">
        <f aca="true" t="shared" si="3" ref="E24:E30">B24*$C$4+$C$3</f>
        <v>22.54</v>
      </c>
      <c r="F24">
        <f aca="true" t="shared" si="4" ref="F24:F30">D24/E24</f>
        <v>1.109139307897072</v>
      </c>
    </row>
    <row r="25" spans="2:6" ht="12.75">
      <c r="B25">
        <v>19</v>
      </c>
      <c r="C25" t="s">
        <v>12</v>
      </c>
      <c r="D25">
        <v>22</v>
      </c>
      <c r="E25">
        <f t="shared" si="3"/>
        <v>23.369999999999997</v>
      </c>
      <c r="F25">
        <f t="shared" si="4"/>
        <v>0.94137783483098</v>
      </c>
    </row>
    <row r="26" spans="2:6" ht="12.75">
      <c r="B26">
        <v>20</v>
      </c>
      <c r="C26" t="s">
        <v>13</v>
      </c>
      <c r="D26">
        <v>23</v>
      </c>
      <c r="E26">
        <f t="shared" si="3"/>
        <v>24.199999999999996</v>
      </c>
      <c r="F26">
        <f t="shared" si="4"/>
        <v>0.950413223140496</v>
      </c>
    </row>
    <row r="27" spans="2:6" ht="12.75">
      <c r="B27">
        <v>21</v>
      </c>
      <c r="C27" t="s">
        <v>14</v>
      </c>
      <c r="D27">
        <v>25</v>
      </c>
      <c r="E27">
        <f t="shared" si="3"/>
        <v>25.03</v>
      </c>
      <c r="F27">
        <f t="shared" si="4"/>
        <v>0.9988014382740711</v>
      </c>
    </row>
    <row r="28" spans="2:6" ht="12.75">
      <c r="B28">
        <v>22</v>
      </c>
      <c r="C28" t="s">
        <v>3</v>
      </c>
      <c r="D28">
        <v>26</v>
      </c>
      <c r="E28">
        <f t="shared" si="3"/>
        <v>25.86</v>
      </c>
      <c r="F28">
        <f t="shared" si="4"/>
        <v>1.005413766434648</v>
      </c>
    </row>
    <row r="29" spans="2:6" ht="12.75">
      <c r="B29">
        <v>23</v>
      </c>
      <c r="C29" t="s">
        <v>4</v>
      </c>
      <c r="D29">
        <v>27</v>
      </c>
      <c r="E29">
        <f t="shared" si="3"/>
        <v>26.689999999999998</v>
      </c>
      <c r="F29">
        <f t="shared" si="4"/>
        <v>1.0116148370176097</v>
      </c>
    </row>
    <row r="30" spans="2:6" ht="12.75">
      <c r="B30">
        <v>24</v>
      </c>
      <c r="C30" t="s">
        <v>5</v>
      </c>
      <c r="D30">
        <v>29</v>
      </c>
      <c r="E30">
        <f t="shared" si="3"/>
        <v>27.519999999999996</v>
      </c>
      <c r="F30">
        <f t="shared" si="4"/>
        <v>1.053779069767442</v>
      </c>
    </row>
    <row r="31" spans="1:10" ht="12.75">
      <c r="A31" s="2" t="s">
        <v>35</v>
      </c>
      <c r="B31" s="2"/>
      <c r="C31" s="2"/>
      <c r="D31" s="2" t="s">
        <v>32</v>
      </c>
      <c r="E31" s="2" t="s">
        <v>34</v>
      </c>
      <c r="F31" s="2" t="s">
        <v>36</v>
      </c>
      <c r="G31" s="2" t="s">
        <v>37</v>
      </c>
      <c r="H31" s="2" t="s">
        <v>38</v>
      </c>
      <c r="I31" s="2" t="s">
        <v>39</v>
      </c>
      <c r="J31" s="2" t="s">
        <v>40</v>
      </c>
    </row>
    <row r="32" spans="1:10" ht="12.75">
      <c r="A32">
        <v>1993</v>
      </c>
      <c r="B32">
        <v>25</v>
      </c>
      <c r="C32" t="s">
        <v>6</v>
      </c>
      <c r="D32">
        <f>$C$4*B32+$C$3</f>
        <v>28.35</v>
      </c>
      <c r="E32" s="1">
        <v>1.1097049107998118</v>
      </c>
      <c r="F32" s="1">
        <f>D32*E32</f>
        <v>31.460134221174666</v>
      </c>
      <c r="G32">
        <v>30</v>
      </c>
      <c r="H32" s="1">
        <f>F32-G32</f>
        <v>1.4601342211746662</v>
      </c>
      <c r="I32" s="1">
        <f>H32^2</f>
        <v>2.131991943845349</v>
      </c>
      <c r="J32" s="1">
        <f>ABS(H32)</f>
        <v>1.4601342211746662</v>
      </c>
    </row>
    <row r="33" spans="2:10" ht="12.75">
      <c r="B33">
        <v>26</v>
      </c>
      <c r="C33" t="s">
        <v>7</v>
      </c>
      <c r="D33">
        <f aca="true" t="shared" si="5" ref="D33:D43">$C$4*B33+$C$3</f>
        <v>29.18</v>
      </c>
      <c r="E33" s="1">
        <v>0.928208781799017</v>
      </c>
      <c r="F33" s="1">
        <f aca="true" t="shared" si="6" ref="F33:F43">D33*E33</f>
        <v>27.085132252895317</v>
      </c>
      <c r="G33">
        <v>27</v>
      </c>
      <c r="H33" s="1">
        <f aca="true" t="shared" si="7" ref="H33:H43">F33-G33</f>
        <v>0.0851322528953169</v>
      </c>
      <c r="I33" s="1">
        <f aca="true" t="shared" si="8" ref="I33:I43">H33^2</f>
        <v>0.007247500483032192</v>
      </c>
      <c r="J33" s="1">
        <f aca="true" t="shared" si="9" ref="J33:J43">ABS(H33)</f>
        <v>0.0851322528953169</v>
      </c>
    </row>
    <row r="34" spans="2:10" ht="12.75">
      <c r="B34">
        <v>27</v>
      </c>
      <c r="C34" t="s">
        <v>8</v>
      </c>
      <c r="D34">
        <f t="shared" si="5"/>
        <v>30.009999999999998</v>
      </c>
      <c r="E34" s="1">
        <v>0.8453099164872755</v>
      </c>
      <c r="F34" s="1">
        <f t="shared" si="6"/>
        <v>25.367750593783136</v>
      </c>
      <c r="G34">
        <v>26</v>
      </c>
      <c r="H34" s="1">
        <f t="shared" si="7"/>
        <v>-0.6322494062168644</v>
      </c>
      <c r="I34" s="1">
        <f t="shared" si="8"/>
        <v>0.39973931166157767</v>
      </c>
      <c r="J34" s="1">
        <f t="shared" si="9"/>
        <v>0.6322494062168644</v>
      </c>
    </row>
    <row r="35" spans="2:10" ht="12.75">
      <c r="B35">
        <v>28</v>
      </c>
      <c r="C35" t="s">
        <v>9</v>
      </c>
      <c r="D35">
        <f t="shared" si="5"/>
        <v>30.839999999999996</v>
      </c>
      <c r="E35" s="1">
        <v>0.936802660940592</v>
      </c>
      <c r="F35" s="1">
        <f t="shared" si="6"/>
        <v>28.890994063407852</v>
      </c>
      <c r="G35">
        <v>29</v>
      </c>
      <c r="H35" s="1">
        <f t="shared" si="7"/>
        <v>-0.10900593659214763</v>
      </c>
      <c r="I35" s="1">
        <f t="shared" si="8"/>
        <v>0.01188229421233131</v>
      </c>
      <c r="J35" s="1">
        <f t="shared" si="9"/>
        <v>0.10900593659214763</v>
      </c>
    </row>
    <row r="36" spans="2:10" ht="12.75">
      <c r="B36">
        <v>29</v>
      </c>
      <c r="C36" t="s">
        <v>10</v>
      </c>
      <c r="D36">
        <f t="shared" si="5"/>
        <v>31.67</v>
      </c>
      <c r="E36" s="1">
        <v>1.0598704391544245</v>
      </c>
      <c r="F36" s="1">
        <f t="shared" si="6"/>
        <v>33.566096808020625</v>
      </c>
      <c r="G36">
        <v>33</v>
      </c>
      <c r="H36" s="1">
        <f t="shared" si="7"/>
        <v>0.5660968080206246</v>
      </c>
      <c r="I36" s="1">
        <f t="shared" si="8"/>
        <v>0.3204655960511399</v>
      </c>
      <c r="J36" s="1">
        <f t="shared" si="9"/>
        <v>0.5660968080206246</v>
      </c>
    </row>
    <row r="37" spans="2:10" ht="12.75">
      <c r="B37">
        <v>30</v>
      </c>
      <c r="C37" t="s">
        <v>11</v>
      </c>
      <c r="D37">
        <f t="shared" si="5"/>
        <v>32.5</v>
      </c>
      <c r="E37" s="1">
        <v>1.1507540736623674</v>
      </c>
      <c r="F37" s="1">
        <f t="shared" si="6"/>
        <v>37.39950739402694</v>
      </c>
      <c r="G37">
        <v>38</v>
      </c>
      <c r="H37" s="1">
        <f t="shared" si="7"/>
        <v>-0.6004926059730593</v>
      </c>
      <c r="I37" s="1">
        <f t="shared" si="8"/>
        <v>0.36059136982831586</v>
      </c>
      <c r="J37" s="1">
        <f t="shared" si="9"/>
        <v>0.6004926059730593</v>
      </c>
    </row>
    <row r="38" spans="2:10" ht="12.75">
      <c r="B38">
        <v>31</v>
      </c>
      <c r="C38" t="s">
        <v>12</v>
      </c>
      <c r="D38">
        <f t="shared" si="5"/>
        <v>33.33</v>
      </c>
      <c r="E38" s="1">
        <v>0.9554018182357733</v>
      </c>
      <c r="F38" s="1">
        <f t="shared" si="6"/>
        <v>31.843542601798323</v>
      </c>
      <c r="G38">
        <v>32</v>
      </c>
      <c r="H38" s="1">
        <f t="shared" si="7"/>
        <v>-0.15645739820167748</v>
      </c>
      <c r="I38" s="1">
        <f t="shared" si="8"/>
        <v>0.02447891745203827</v>
      </c>
      <c r="J38" s="1">
        <f t="shared" si="9"/>
        <v>0.15645739820167748</v>
      </c>
    </row>
    <row r="39" spans="2:10" ht="12.75">
      <c r="B39">
        <v>32</v>
      </c>
      <c r="C39" t="s">
        <v>13</v>
      </c>
      <c r="D39">
        <f t="shared" si="5"/>
        <v>34.16</v>
      </c>
      <c r="E39" s="1">
        <v>0.9316672857275514</v>
      </c>
      <c r="F39" s="1">
        <f t="shared" si="6"/>
        <v>31.825754480453153</v>
      </c>
      <c r="G39">
        <v>31</v>
      </c>
      <c r="H39" s="1">
        <f t="shared" si="7"/>
        <v>0.8257544804531527</v>
      </c>
      <c r="I39" s="1">
        <f t="shared" si="8"/>
        <v>0.6818704619884561</v>
      </c>
      <c r="J39" s="1">
        <f t="shared" si="9"/>
        <v>0.8257544804531527</v>
      </c>
    </row>
    <row r="40" spans="2:10" ht="12.75">
      <c r="B40">
        <v>33</v>
      </c>
      <c r="C40" t="s">
        <v>14</v>
      </c>
      <c r="D40">
        <f t="shared" si="5"/>
        <v>34.989999999999995</v>
      </c>
      <c r="E40" s="1">
        <v>0.9638997237820256</v>
      </c>
      <c r="F40" s="1">
        <f t="shared" si="6"/>
        <v>33.72685133513307</v>
      </c>
      <c r="G40">
        <v>34</v>
      </c>
      <c r="H40" s="1">
        <f t="shared" si="7"/>
        <v>-0.27314866486693035</v>
      </c>
      <c r="I40" s="1">
        <f t="shared" si="8"/>
        <v>0.07461019311858663</v>
      </c>
      <c r="J40" s="1">
        <f t="shared" si="9"/>
        <v>0.27314866486693035</v>
      </c>
    </row>
    <row r="41" spans="2:10" ht="12.75">
      <c r="B41">
        <v>34</v>
      </c>
      <c r="C41" t="s">
        <v>3</v>
      </c>
      <c r="D41">
        <f t="shared" si="5"/>
        <v>35.82</v>
      </c>
      <c r="E41" s="1">
        <v>1.0058515373053742</v>
      </c>
      <c r="F41" s="1">
        <f t="shared" si="6"/>
        <v>36.02960206627851</v>
      </c>
      <c r="G41">
        <v>37</v>
      </c>
      <c r="H41" s="1">
        <f t="shared" si="7"/>
        <v>-0.9703979337214932</v>
      </c>
      <c r="I41" s="1">
        <f t="shared" si="8"/>
        <v>0.9416721497709435</v>
      </c>
      <c r="J41" s="1">
        <f t="shared" si="9"/>
        <v>0.9703979337214932</v>
      </c>
    </row>
    <row r="42" spans="2:10" ht="12.75">
      <c r="B42">
        <v>35</v>
      </c>
      <c r="C42" t="s">
        <v>4</v>
      </c>
      <c r="D42">
        <f t="shared" si="5"/>
        <v>36.65</v>
      </c>
      <c r="E42" s="1">
        <v>1.043763186590096</v>
      </c>
      <c r="F42" s="1">
        <f t="shared" si="6"/>
        <v>38.25392078852702</v>
      </c>
      <c r="G42">
        <v>38</v>
      </c>
      <c r="H42" s="1">
        <f t="shared" si="7"/>
        <v>0.2539207885270187</v>
      </c>
      <c r="I42" s="1">
        <f t="shared" si="8"/>
        <v>0.06447576684618296</v>
      </c>
      <c r="J42" s="1">
        <f t="shared" si="9"/>
        <v>0.2539207885270187</v>
      </c>
    </row>
    <row r="43" spans="2:10" ht="12.75">
      <c r="B43">
        <v>36</v>
      </c>
      <c r="C43" t="s">
        <v>5</v>
      </c>
      <c r="D43">
        <f t="shared" si="5"/>
        <v>37.48</v>
      </c>
      <c r="E43" s="1">
        <v>1.096365616888277</v>
      </c>
      <c r="F43" s="1">
        <f t="shared" si="6"/>
        <v>41.09178332097262</v>
      </c>
      <c r="G43">
        <v>41</v>
      </c>
      <c r="H43" s="1">
        <f t="shared" si="7"/>
        <v>0.09178332097261688</v>
      </c>
      <c r="I43" s="1">
        <f t="shared" si="8"/>
        <v>0.008424178008762414</v>
      </c>
      <c r="J43" s="1">
        <f t="shared" si="9"/>
        <v>0.09178332097261688</v>
      </c>
    </row>
    <row r="45" spans="7:10" ht="12.75">
      <c r="G45" s="2" t="s">
        <v>41</v>
      </c>
      <c r="H45" s="3">
        <f>AVERAGE(H32:H43)</f>
        <v>0.045089160539268626</v>
      </c>
      <c r="I45" s="3">
        <f>AVERAGE(I32:I43)</f>
        <v>0.4189541402722263</v>
      </c>
      <c r="J45" s="3">
        <f>AVERAGE(J32:J43)</f>
        <v>0.5020478181346307</v>
      </c>
    </row>
    <row r="46" spans="7:10" ht="12.75">
      <c r="G46" s="2"/>
      <c r="H46" s="2" t="s">
        <v>42</v>
      </c>
      <c r="I46" s="2" t="s">
        <v>43</v>
      </c>
      <c r="J46" s="2" t="s">
        <v>44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1999-09-01T14:04:55Z</cp:lastPrinted>
  <dcterms:created xsi:type="dcterms:W3CDTF">1999-09-01T12:51:29Z</dcterms:created>
  <dcterms:modified xsi:type="dcterms:W3CDTF">2004-01-20T13:05:47Z</dcterms:modified>
  <cp:category/>
  <cp:version/>
  <cp:contentType/>
  <cp:contentStatus/>
</cp:coreProperties>
</file>