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3"/>
  </bookViews>
  <sheets>
    <sheet name="forecast #1" sheetId="1" r:id="rId1"/>
    <sheet name="Answer Report 1" sheetId="2" r:id="rId2"/>
    <sheet name="Sensitivity Report 1" sheetId="3" r:id="rId3"/>
    <sheet name="Linear Prog #2" sheetId="4" r:id="rId4"/>
  </sheets>
  <definedNames>
    <definedName name="anscount" hidden="1">2</definedName>
    <definedName name="sencount" hidden="1">2</definedName>
    <definedName name="solver_adj" localSheetId="3" hidden="1">'Linear Prog #2'!$B$11:$C$11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'Linear Prog #2'!$B$15:$B$17</definedName>
    <definedName name="solver_lhs2" localSheetId="3" hidden="1">'Linear Prog #2'!$B$16</definedName>
    <definedName name="solver_lhs3" localSheetId="3" hidden="1">'Linear Prog #2'!$B$17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'Linear Prog #2'!$B$20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1" localSheetId="3" hidden="1">'Linear Prog #2'!$F$3:$F$5</definedName>
    <definedName name="solver_rhs2" localSheetId="3" hidden="1">'Linear Prog #2'!$F$4</definedName>
    <definedName name="solver_rhs3" localSheetId="3" hidden="1">'Linear Prog #2'!$F$5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<sst xmlns="http://schemas.openxmlformats.org/spreadsheetml/2006/main" count="135" uniqueCount="96">
  <si>
    <t>t</t>
  </si>
  <si>
    <t>actual</t>
  </si>
  <si>
    <t>Y</t>
  </si>
  <si>
    <t>ratio</t>
  </si>
  <si>
    <t>SI</t>
  </si>
  <si>
    <t>a=</t>
  </si>
  <si>
    <t>forecast</t>
  </si>
  <si>
    <t>b=</t>
  </si>
  <si>
    <t>data</t>
  </si>
  <si>
    <t>US Oil</t>
  </si>
  <si>
    <t xml:space="preserve">Hub </t>
  </si>
  <si>
    <t>max</t>
  </si>
  <si>
    <t>price/share</t>
  </si>
  <si>
    <t>total risk</t>
  </si>
  <si>
    <t>return/share</t>
  </si>
  <si>
    <t>shares US Oil</t>
  </si>
  <si>
    <t>risk/share</t>
  </si>
  <si>
    <t>investment</t>
  </si>
  <si>
    <t>decision variables</t>
  </si>
  <si>
    <t xml:space="preserve"># shares of </t>
  </si>
  <si>
    <t>model output</t>
  </si>
  <si>
    <t>slack</t>
  </si>
  <si>
    <t>risk</t>
  </si>
  <si>
    <t>return</t>
  </si>
  <si>
    <t>total</t>
  </si>
  <si>
    <t xml:space="preserve">a) Risk and investment are binding constraints because </t>
  </si>
  <si>
    <t>The optimal solution is 800 US Oil shares and 1200 Hub shares.</t>
  </si>
  <si>
    <t>Actual</t>
  </si>
  <si>
    <t>Error</t>
  </si>
  <si>
    <t>Abs Error</t>
  </si>
  <si>
    <t>MAD</t>
  </si>
  <si>
    <t>Y = a + b*t</t>
  </si>
  <si>
    <t>Bias</t>
  </si>
  <si>
    <t>The total return is $8400.</t>
  </si>
  <si>
    <t>Microsoft Excel 10.0 Answer Report</t>
  </si>
  <si>
    <t>Worksheet: [Exam 1 Review Sol.xls]Linear Prog #2</t>
  </si>
  <si>
    <t>Report Created: 9/17/2003 5:34:13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</si>
  <si>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</si>
  <si>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</si>
  <si>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</si>
  <si>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</si>
  <si>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</si>
  <si>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</si>
  <si>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</si>
  <si>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</si>
  <si>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</si>
  <si>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</si>
  <si>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</si>
  <si>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$B$20</t>
  </si>
  <si>
    <t>total return</t>
  </si>
  <si>
    <t>$B$11</t>
  </si>
  <si>
    <t># shares of  US Oil</t>
  </si>
  <si>
    <t>$C$11</t>
  </si>
  <si>
    <t xml:space="preserve"># shares of  Hub </t>
  </si>
  <si>
    <t>$B$15</t>
  </si>
  <si>
    <t>risk max</t>
  </si>
  <si>
    <t>$B$15&lt;=$F$3</t>
  </si>
  <si>
    <t>Binding</t>
  </si>
  <si>
    <t>$B$16</t>
  </si>
  <si>
    <t>investment max</t>
  </si>
  <si>
    <t>$B$16&lt;=$F$4</t>
  </si>
  <si>
    <t>$B$17</t>
  </si>
  <si>
    <t>shares US Oil max</t>
  </si>
  <si>
    <t>$B$17&lt;=$F$5</t>
  </si>
  <si>
    <t>Not Binding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</si>
  <si>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</si>
  <si>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</si>
  <si>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</si>
  <si>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</si>
  <si>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</si>
  <si>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</si>
  <si>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</si>
  <si>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</si>
  <si>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</si>
  <si>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</si>
  <si>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</si>
  <si>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</si>
  <si>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</si>
  <si>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</si>
  <si>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 xml:space="preserve">both constraints are at their limit. </t>
  </si>
  <si>
    <t>Hence an additional $1000 would result in an increase in the</t>
  </si>
  <si>
    <t>b) The shadow price of the investment constraint is $0.093</t>
  </si>
  <si>
    <t>total return by $93. This would hold for an additional 60 thousand</t>
  </si>
  <si>
    <t>dollars since the allowable increase is 60000.</t>
  </si>
  <si>
    <t>c) We can not tell from the sensitivity report since the allowable</t>
  </si>
  <si>
    <t>increase for risk is only 75.</t>
  </si>
  <si>
    <t>d) It would not change since the shadow price for the US Oil max</t>
  </si>
  <si>
    <t>is 0. We actually only want to buy 800 share of US Oil.</t>
  </si>
  <si>
    <t>and hence our decision to buy 800 share of US Oil and 1200 shares of</t>
  </si>
  <si>
    <t xml:space="preserve">Hub would not change. The total return would increase by $1200 (one extra </t>
  </si>
  <si>
    <t>dollar for each of the 1200 shares).</t>
  </si>
  <si>
    <t>e) Since $4 represent a $1 increase it is within the allowable increase (of 7)</t>
  </si>
  <si>
    <t>f) Since $7 represents a $2 increase it is outside the allowable increase (of 1)</t>
  </si>
  <si>
    <t xml:space="preserve">and the solution will change. We cannot determine the new solution from </t>
  </si>
  <si>
    <t>the sensitivity report (we could of course rerun solver).</t>
  </si>
  <si>
    <t>Used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</si>
</sst>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  <numFmt numFmtId="173" formatCode="0.0E+00"/>
    <numFmt numFmtId="174" formatCode="0E+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0" fontId="0" fillId="5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'forecast #1'!$A$2:$A$13</c:f>
              <c:numCache/>
            </c:numRef>
          </c:xVal>
          <c:yVal>
            <c:numRef>
              <c:f>'forecast #1'!$B$2:$B$13</c:f>
              <c:numCache/>
            </c:numRef>
          </c:yVal>
          <c:smooth val="0"/>
        </c:ser>
        <c:axId val="19602069"/>
        <c:axId val="42200894"/>
      </c:scatterChart>
      <c:val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0894"/>
        <c:crosses val="autoZero"/>
        <c:crossBetween val="midCat"/>
        <c:dispUnits/>
      </c:valAx>
      <c:valAx>
        <c:axId val="42200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47625</xdr:rowOff>
    </xdr:from>
    <xdr:to>
      <xdr:col>10</xdr:col>
      <xdr:colOff>38100</xdr:colOff>
      <xdr:row>11</xdr:row>
      <xdr:rowOff>104775</xdr:rowOff>
    </xdr:to>
    <xdr:graphicFrame>
      <xdr:nvGraphicFramePr>
        <xdr:cNvPr id="1" name="Chart 3"/>
        <xdr:cNvGraphicFramePr/>
      </xdr:nvGraphicFramePr>
      <xdr:xfrm>
        <a:off x="3095625" y="209550"/>
        <a:ext cx="30670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50" zoomScaleNormal="150" workbookViewId="0" topLeftCell="A8">
      <selection activeCell="G25" sqref="G25"/>
    </sheetView>
  </sheetViews>
  <sheetFormatPr defaultColWidth="9.140625" defaultRowHeight="12.75"/>
  <cols>
    <col min="4" max="4" width="9.574218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4800</v>
      </c>
      <c r="C2">
        <f>$I$15+$I$16*A2</f>
        <v>4235.9</v>
      </c>
      <c r="D2">
        <f>B2/C2</f>
        <v>1.1331712268939305</v>
      </c>
      <c r="E2">
        <f>AVERAGE(D2,D6,D10)</f>
        <v>1.1276785728613503</v>
      </c>
    </row>
    <row r="3" spans="1:5" ht="12.75">
      <c r="A3">
        <v>2</v>
      </c>
      <c r="B3">
        <v>3500</v>
      </c>
      <c r="C3">
        <f aca="true" t="shared" si="0" ref="C3:C13">$I$15+$I$16*A3</f>
        <v>4032.3999999999996</v>
      </c>
      <c r="D3">
        <f aca="true" t="shared" si="1" ref="D3:D13">B3/C3</f>
        <v>0.8679694474754489</v>
      </c>
      <c r="E3">
        <f>AVERAGE(D3,D7,D11)</f>
        <v>0.8600981302985778</v>
      </c>
    </row>
    <row r="4" spans="1:5" ht="12.75">
      <c r="A4">
        <v>3</v>
      </c>
      <c r="B4">
        <v>4300</v>
      </c>
      <c r="C4">
        <f t="shared" si="0"/>
        <v>3828.8999999999996</v>
      </c>
      <c r="D4">
        <f t="shared" si="1"/>
        <v>1.1230379482357857</v>
      </c>
      <c r="E4">
        <f>AVERAGE(D4,D8,D12)</f>
        <v>1.170236557922047</v>
      </c>
    </row>
    <row r="5" spans="1:5" ht="12.75">
      <c r="A5">
        <v>4</v>
      </c>
      <c r="B5">
        <v>3000</v>
      </c>
      <c r="C5">
        <f t="shared" si="0"/>
        <v>3625.3999999999996</v>
      </c>
      <c r="D5">
        <f t="shared" si="1"/>
        <v>0.8274948971148012</v>
      </c>
      <c r="E5">
        <f>AVERAGE(D5,D9,D13)</f>
        <v>0.8440895158499485</v>
      </c>
    </row>
    <row r="6" spans="1:4" ht="12.75">
      <c r="A6">
        <v>5</v>
      </c>
      <c r="B6">
        <v>3500</v>
      </c>
      <c r="C6">
        <f t="shared" si="0"/>
        <v>3421.8999999999996</v>
      </c>
      <c r="D6">
        <f t="shared" si="1"/>
        <v>1.022823577544639</v>
      </c>
    </row>
    <row r="7" spans="1:4" ht="12.75">
      <c r="A7">
        <v>6</v>
      </c>
      <c r="B7">
        <v>2700</v>
      </c>
      <c r="C7">
        <f t="shared" si="0"/>
        <v>3218.3999999999996</v>
      </c>
      <c r="D7">
        <f t="shared" si="1"/>
        <v>0.8389261744966444</v>
      </c>
    </row>
    <row r="8" spans="1:4" ht="12.75">
      <c r="A8">
        <v>7</v>
      </c>
      <c r="B8">
        <v>3500</v>
      </c>
      <c r="C8">
        <f t="shared" si="0"/>
        <v>3014.8999999999996</v>
      </c>
      <c r="D8">
        <f t="shared" si="1"/>
        <v>1.1609008590666359</v>
      </c>
    </row>
    <row r="9" spans="1:4" ht="12.75">
      <c r="A9">
        <v>8</v>
      </c>
      <c r="B9">
        <v>2400</v>
      </c>
      <c r="C9">
        <f t="shared" si="0"/>
        <v>2811.3999999999996</v>
      </c>
      <c r="D9">
        <f t="shared" si="1"/>
        <v>0.8536672120651634</v>
      </c>
    </row>
    <row r="10" spans="1:4" ht="12.75">
      <c r="A10">
        <v>9</v>
      </c>
      <c r="B10">
        <v>3200</v>
      </c>
      <c r="C10">
        <f t="shared" si="0"/>
        <v>2607.8999999999996</v>
      </c>
      <c r="D10">
        <f t="shared" si="1"/>
        <v>1.2270409141454812</v>
      </c>
    </row>
    <row r="11" spans="1:4" ht="12.75">
      <c r="A11">
        <v>10</v>
      </c>
      <c r="B11">
        <v>2100</v>
      </c>
      <c r="C11">
        <f t="shared" si="0"/>
        <v>2404.3999999999996</v>
      </c>
      <c r="D11">
        <f t="shared" si="1"/>
        <v>0.8733987689236401</v>
      </c>
    </row>
    <row r="12" spans="1:4" ht="12.75">
      <c r="A12">
        <v>11</v>
      </c>
      <c r="B12">
        <v>2700</v>
      </c>
      <c r="C12">
        <f t="shared" si="0"/>
        <v>2200.8999999999996</v>
      </c>
      <c r="D12">
        <f t="shared" si="1"/>
        <v>1.2267708664637196</v>
      </c>
    </row>
    <row r="13" spans="1:8" ht="12.75">
      <c r="A13">
        <v>12</v>
      </c>
      <c r="B13">
        <v>1700</v>
      </c>
      <c r="C13">
        <f t="shared" si="0"/>
        <v>1997.3999999999996</v>
      </c>
      <c r="D13">
        <f t="shared" si="1"/>
        <v>0.851106438369881</v>
      </c>
      <c r="H13" t="s">
        <v>31</v>
      </c>
    </row>
    <row r="15" spans="8:9" ht="12.75">
      <c r="H15" t="s">
        <v>5</v>
      </c>
      <c r="I15">
        <v>4439.4</v>
      </c>
    </row>
    <row r="16" spans="8:9" ht="12.75">
      <c r="H16" t="s">
        <v>7</v>
      </c>
      <c r="I16">
        <v>-203.5</v>
      </c>
    </row>
    <row r="17" spans="1:7" ht="13.5" thickBot="1">
      <c r="A17" t="s">
        <v>0</v>
      </c>
      <c r="B17" t="s">
        <v>2</v>
      </c>
      <c r="C17" t="s">
        <v>4</v>
      </c>
      <c r="D17" t="s">
        <v>6</v>
      </c>
      <c r="E17" t="s">
        <v>27</v>
      </c>
      <c r="F17" t="s">
        <v>28</v>
      </c>
      <c r="G17" t="s">
        <v>29</v>
      </c>
    </row>
    <row r="18" spans="1:7" ht="13.5" thickBot="1">
      <c r="A18">
        <v>13</v>
      </c>
      <c r="B18">
        <f>$I$15+$I$16*A18</f>
        <v>1793.8999999999996</v>
      </c>
      <c r="C18">
        <f>E2</f>
        <v>1.1276785728613503</v>
      </c>
      <c r="D18" s="9">
        <f>B18*C18</f>
        <v>2022.942591855976</v>
      </c>
      <c r="E18" s="2">
        <v>2000</v>
      </c>
      <c r="F18" s="1">
        <f>D18-E18</f>
        <v>22.942591855975934</v>
      </c>
      <c r="G18" s="1">
        <f>ABS(F18)</f>
        <v>22.942591855975934</v>
      </c>
    </row>
    <row r="19" spans="1:7" ht="13.5" thickBot="1">
      <c r="A19">
        <v>14</v>
      </c>
      <c r="B19">
        <f>$I$15+$I$16*A19</f>
        <v>1590.3999999999996</v>
      </c>
      <c r="C19">
        <f>E3</f>
        <v>0.8600981302985778</v>
      </c>
      <c r="D19" s="9">
        <f>B19*C19</f>
        <v>1367.9000664268578</v>
      </c>
      <c r="E19" s="2">
        <v>1400</v>
      </c>
      <c r="F19" s="1">
        <f>D19-E19</f>
        <v>-32.09993357314215</v>
      </c>
      <c r="G19" s="1">
        <f>ABS(F19)</f>
        <v>32.09993357314215</v>
      </c>
    </row>
    <row r="20" spans="1:7" ht="13.5" thickBot="1">
      <c r="A20">
        <v>15</v>
      </c>
      <c r="B20">
        <f>$I$15+$I$16*A20</f>
        <v>1386.8999999999996</v>
      </c>
      <c r="C20">
        <f>E4</f>
        <v>1.170236557922047</v>
      </c>
      <c r="D20" s="9">
        <f>B20*C20</f>
        <v>1623.0010821820867</v>
      </c>
      <c r="E20" s="2">
        <v>1600</v>
      </c>
      <c r="F20" s="1">
        <f>D20-E20</f>
        <v>23.001082182086748</v>
      </c>
      <c r="G20" s="1">
        <f>ABS(F20)</f>
        <v>23.001082182086748</v>
      </c>
    </row>
    <row r="21" spans="1:7" ht="12.75">
      <c r="A21">
        <v>16</v>
      </c>
      <c r="B21">
        <f>$I$15+$I$16*A21</f>
        <v>1183.3999999999996</v>
      </c>
      <c r="C21">
        <f>E5</f>
        <v>0.8440895158499485</v>
      </c>
      <c r="D21" s="9">
        <f>B21*C21</f>
        <v>998.8955330568288</v>
      </c>
      <c r="E21" s="2">
        <v>1000</v>
      </c>
      <c r="F21" s="1">
        <f>D21-E21</f>
        <v>-1.1044669431712464</v>
      </c>
      <c r="G21" s="1">
        <f>ABS(F21)</f>
        <v>1.1044669431712464</v>
      </c>
    </row>
    <row r="22" ht="13.5" thickBot="1"/>
    <row r="23" spans="6:7" ht="13.5" thickBot="1">
      <c r="F23" t="s">
        <v>30</v>
      </c>
      <c r="G23" s="8">
        <f>AVERAGE(G18:G21)</f>
        <v>19.78701863859402</v>
      </c>
    </row>
    <row r="25" spans="6:7" ht="12.75">
      <c r="F25" t="s">
        <v>32</v>
      </c>
      <c r="G25" s="1">
        <f>AVERAGE(F18:F21)</f>
        <v>3.1848183804373207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8515625" style="0" bestFit="1" customWidth="1"/>
    <col min="4" max="4" width="14.28125" style="0" bestFit="1" customWidth="1"/>
    <col min="5" max="5" width="12.7109375" style="0" bestFit="1" customWidth="1"/>
    <col min="6" max="6" width="10.57421875" style="0" bestFit="1" customWidth="1"/>
    <col min="7" max="7" width="6.00390625" style="0" customWidth="1"/>
  </cols>
  <sheetData>
    <row r="1" ht="12.75">
      <c r="A1" s="10" t="s">
        <v>34</v>
      </c>
    </row>
    <row r="2" ht="12.75">
      <c r="A2" s="10" t="s">
        <v>35</v>
      </c>
    </row>
    <row r="3" ht="12.75">
      <c r="A3" s="10" t="s">
        <v>36</v>
      </c>
    </row>
    <row r="6" ht="13.5" thickBot="1">
      <c r="A6" t="s">
        <v>37</v>
      </c>
    </row>
    <row r="7" spans="2:5" ht="13.5" thickBot="1">
      <c r="B7" s="12" t="s">
        <v>38</v>
      </c>
      <c r="C7" s="12" t="s">
        <v>39</v>
      </c>
      <c r="D7" s="12" t="s">
        <v>40</v>
      </c>
      <c r="E7" s="12" t="s">
        <v>41</v>
      </c>
    </row>
    <row r="8" spans="2:5" ht="13.5" thickBot="1">
      <c r="B8" s="11" t="s">
        <v>48</v>
      </c>
      <c r="C8" s="11" t="s">
        <v>49</v>
      </c>
      <c r="D8" s="14">
        <v>8400.000000000757</v>
      </c>
      <c r="E8" s="14">
        <v>8400</v>
      </c>
    </row>
    <row r="11" ht="13.5" thickBot="1">
      <c r="A11" t="s">
        <v>42</v>
      </c>
    </row>
    <row r="12" spans="2:5" ht="13.5" thickBot="1">
      <c r="B12" s="12" t="s">
        <v>38</v>
      </c>
      <c r="C12" s="12" t="s">
        <v>39</v>
      </c>
      <c r="D12" s="12" t="s">
        <v>40</v>
      </c>
      <c r="E12" s="12" t="s">
        <v>41</v>
      </c>
    </row>
    <row r="13" spans="2:5" ht="12.75">
      <c r="B13" s="13" t="s">
        <v>50</v>
      </c>
      <c r="C13" s="13" t="s">
        <v>51</v>
      </c>
      <c r="D13" s="15">
        <v>800.0000000015159</v>
      </c>
      <c r="E13" s="15">
        <v>800</v>
      </c>
    </row>
    <row r="14" spans="2:5" ht="13.5" thickBot="1">
      <c r="B14" s="11" t="s">
        <v>52</v>
      </c>
      <c r="C14" s="11" t="s">
        <v>53</v>
      </c>
      <c r="D14" s="14">
        <v>1199.999999999242</v>
      </c>
      <c r="E14" s="14">
        <v>1200</v>
      </c>
    </row>
    <row r="17" ht="13.5" thickBot="1">
      <c r="A17" t="s">
        <v>43</v>
      </c>
    </row>
    <row r="18" spans="2:7" ht="13.5" thickBot="1">
      <c r="B18" s="12" t="s">
        <v>38</v>
      </c>
      <c r="C18" s="12" t="s">
        <v>39</v>
      </c>
      <c r="D18" s="12" t="s">
        <v>44</v>
      </c>
      <c r="E18" s="12" t="s">
        <v>45</v>
      </c>
      <c r="F18" s="12" t="s">
        <v>46</v>
      </c>
      <c r="G18" s="12" t="s">
        <v>47</v>
      </c>
    </row>
    <row r="19" spans="2:7" ht="12.75">
      <c r="B19" s="13" t="s">
        <v>54</v>
      </c>
      <c r="C19" s="13" t="s">
        <v>55</v>
      </c>
      <c r="D19" s="15">
        <v>700</v>
      </c>
      <c r="E19" s="13" t="s">
        <v>56</v>
      </c>
      <c r="F19" s="13" t="s">
        <v>57</v>
      </c>
      <c r="G19" s="13">
        <v>0</v>
      </c>
    </row>
    <row r="20" spans="2:7" ht="12.75">
      <c r="B20" s="13" t="s">
        <v>58</v>
      </c>
      <c r="C20" s="13" t="s">
        <v>59</v>
      </c>
      <c r="D20" s="15">
        <v>80000</v>
      </c>
      <c r="E20" s="13" t="s">
        <v>60</v>
      </c>
      <c r="F20" s="13" t="s">
        <v>57</v>
      </c>
      <c r="G20" s="13">
        <v>0</v>
      </c>
    </row>
    <row r="21" spans="2:7" ht="13.5" thickBot="1">
      <c r="B21" s="11" t="s">
        <v>61</v>
      </c>
      <c r="C21" s="11" t="s">
        <v>62</v>
      </c>
      <c r="D21" s="14">
        <v>800</v>
      </c>
      <c r="E21" s="11" t="s">
        <v>63</v>
      </c>
      <c r="F21" s="11" t="s">
        <v>64</v>
      </c>
      <c r="G21" s="11">
        <v>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50" zoomScaleNormal="150" workbookViewId="0" topLeftCell="A1">
      <selection activeCell="F9" sqref="F9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85156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0" t="s">
        <v>65</v>
      </c>
    </row>
    <row r="2" ht="12.75">
      <c r="A2" s="10" t="s">
        <v>35</v>
      </c>
    </row>
    <row r="3" ht="12.75">
      <c r="A3" s="10" t="s">
        <v>36</v>
      </c>
    </row>
    <row r="6" ht="13.5" thickBot="1">
      <c r="A6" t="s">
        <v>42</v>
      </c>
    </row>
    <row r="7" spans="2:8" ht="12.75">
      <c r="B7" s="16"/>
      <c r="C7" s="16"/>
      <c r="D7" s="16" t="s">
        <v>66</v>
      </c>
      <c r="E7" s="16" t="s">
        <v>68</v>
      </c>
      <c r="F7" s="16" t="s">
        <v>70</v>
      </c>
      <c r="G7" s="16" t="s">
        <v>72</v>
      </c>
      <c r="H7" s="16" t="s">
        <v>72</v>
      </c>
    </row>
    <row r="8" spans="2:8" ht="13.5" thickBot="1">
      <c r="B8" s="17" t="s">
        <v>38</v>
      </c>
      <c r="C8" s="17" t="s">
        <v>39</v>
      </c>
      <c r="D8" s="17" t="s">
        <v>67</v>
      </c>
      <c r="E8" s="17" t="s">
        <v>69</v>
      </c>
      <c r="F8" s="17" t="s">
        <v>71</v>
      </c>
      <c r="G8" s="17" t="s">
        <v>73</v>
      </c>
      <c r="H8" s="17" t="s">
        <v>74</v>
      </c>
    </row>
    <row r="9" spans="2:8" ht="12.75">
      <c r="B9" s="13" t="s">
        <v>50</v>
      </c>
      <c r="C9" s="13" t="s">
        <v>51</v>
      </c>
      <c r="D9" s="15">
        <v>800</v>
      </c>
      <c r="E9" s="15">
        <v>0</v>
      </c>
      <c r="F9" s="13">
        <v>3.000000000014324</v>
      </c>
      <c r="G9" s="13">
        <v>7.000000000001212</v>
      </c>
      <c r="H9" s="13">
        <v>0.5000000000114824</v>
      </c>
    </row>
    <row r="10" spans="2:8" ht="13.5" thickBot="1">
      <c r="B10" s="11" t="s">
        <v>52</v>
      </c>
      <c r="C10" s="11" t="s">
        <v>53</v>
      </c>
      <c r="D10" s="14">
        <v>1200</v>
      </c>
      <c r="E10" s="14">
        <v>0</v>
      </c>
      <c r="F10" s="11">
        <v>5.000000000006191</v>
      </c>
      <c r="G10" s="11">
        <v>1.0000000000230662</v>
      </c>
      <c r="H10" s="11">
        <v>3.4999999999995017</v>
      </c>
    </row>
    <row r="12" ht="13.5" thickBot="1">
      <c r="A12" t="s">
        <v>43</v>
      </c>
    </row>
    <row r="13" spans="2:8" ht="12.75">
      <c r="B13" s="16"/>
      <c r="C13" s="16"/>
      <c r="D13" s="16" t="s">
        <v>66</v>
      </c>
      <c r="E13" s="16" t="s">
        <v>75</v>
      </c>
      <c r="F13" s="16" t="s">
        <v>77</v>
      </c>
      <c r="G13" s="16" t="s">
        <v>72</v>
      </c>
      <c r="H13" s="16" t="s">
        <v>72</v>
      </c>
    </row>
    <row r="14" spans="2:8" ht="13.5" thickBot="1">
      <c r="B14" s="17" t="s">
        <v>38</v>
      </c>
      <c r="C14" s="17" t="s">
        <v>39</v>
      </c>
      <c r="D14" s="17" t="s">
        <v>67</v>
      </c>
      <c r="E14" s="17" t="s">
        <v>76</v>
      </c>
      <c r="F14" s="17" t="s">
        <v>78</v>
      </c>
      <c r="G14" s="17" t="s">
        <v>73</v>
      </c>
      <c r="H14" s="17" t="s">
        <v>74</v>
      </c>
    </row>
    <row r="15" spans="2:8" ht="12.75">
      <c r="B15" s="13" t="s">
        <v>54</v>
      </c>
      <c r="C15" s="13" t="s">
        <v>55</v>
      </c>
      <c r="D15" s="15">
        <v>700</v>
      </c>
      <c r="E15" s="18">
        <v>1.3333333333637174</v>
      </c>
      <c r="F15" s="13">
        <v>700</v>
      </c>
      <c r="G15" s="13">
        <v>75.00000000001033</v>
      </c>
      <c r="H15" s="13">
        <v>300.0000000000531</v>
      </c>
    </row>
    <row r="16" spans="2:8" ht="12.75">
      <c r="B16" s="13" t="s">
        <v>58</v>
      </c>
      <c r="C16" s="13" t="s">
        <v>59</v>
      </c>
      <c r="D16" s="15">
        <v>80000</v>
      </c>
      <c r="E16" s="18">
        <v>0.09333333333347447</v>
      </c>
      <c r="F16" s="13">
        <v>80000</v>
      </c>
      <c r="G16" s="13">
        <v>59999.99999991967</v>
      </c>
      <c r="H16" s="13">
        <v>14999.99999997933</v>
      </c>
    </row>
    <row r="17" spans="2:8" ht="13.5" thickBot="1">
      <c r="B17" s="11" t="s">
        <v>61</v>
      </c>
      <c r="C17" s="11" t="s">
        <v>62</v>
      </c>
      <c r="D17" s="14">
        <v>800</v>
      </c>
      <c r="E17" s="14">
        <v>0</v>
      </c>
      <c r="F17" s="11">
        <v>1000</v>
      </c>
      <c r="G17" s="11">
        <v>1E+30</v>
      </c>
      <c r="H17" s="11">
        <v>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50" zoomScaleNormal="150" workbookViewId="0" topLeftCell="A1">
      <selection activeCell="E12" sqref="E12"/>
    </sheetView>
  </sheetViews>
  <sheetFormatPr defaultColWidth="9.140625" defaultRowHeight="12.75"/>
  <cols>
    <col min="1" max="1" width="15.00390625" style="0" customWidth="1"/>
    <col min="5" max="5" width="13.00390625" style="0" customWidth="1"/>
  </cols>
  <sheetData>
    <row r="1" ht="12.75">
      <c r="A1" t="s">
        <v>8</v>
      </c>
    </row>
    <row r="2" spans="2:6" ht="12.75">
      <c r="B2" t="s">
        <v>9</v>
      </c>
      <c r="C2" t="s">
        <v>10</v>
      </c>
      <c r="F2" t="s">
        <v>11</v>
      </c>
    </row>
    <row r="3" spans="1:6" ht="12.75">
      <c r="A3" t="s">
        <v>16</v>
      </c>
      <c r="B3" s="2">
        <v>0.5</v>
      </c>
      <c r="C3" s="2">
        <v>0.25</v>
      </c>
      <c r="E3" t="s">
        <v>13</v>
      </c>
      <c r="F3" s="2">
        <v>700</v>
      </c>
    </row>
    <row r="4" spans="1:6" ht="12.75">
      <c r="A4" t="s">
        <v>12</v>
      </c>
      <c r="B4" s="2">
        <v>25</v>
      </c>
      <c r="C4" s="2">
        <v>50</v>
      </c>
      <c r="E4" t="s">
        <v>17</v>
      </c>
      <c r="F4" s="2">
        <v>80000</v>
      </c>
    </row>
    <row r="5" spans="2:6" ht="12.75">
      <c r="B5" s="2"/>
      <c r="C5" s="2"/>
      <c r="E5" t="s">
        <v>15</v>
      </c>
      <c r="F5" s="2">
        <v>1000</v>
      </c>
    </row>
    <row r="6" spans="1:3" ht="12.75">
      <c r="A6" t="s">
        <v>14</v>
      </c>
      <c r="B6" s="2">
        <v>3</v>
      </c>
      <c r="C6" s="2">
        <v>5</v>
      </c>
    </row>
    <row r="7" spans="2:6" ht="12.75">
      <c r="B7" s="7"/>
      <c r="C7" s="7"/>
      <c r="F7" t="s">
        <v>26</v>
      </c>
    </row>
    <row r="8" spans="1:6" ht="12.75">
      <c r="A8" t="s">
        <v>18</v>
      </c>
      <c r="F8" t="s">
        <v>33</v>
      </c>
    </row>
    <row r="10" spans="2:6" ht="12.75">
      <c r="B10" t="s">
        <v>9</v>
      </c>
      <c r="C10" t="s">
        <v>10</v>
      </c>
      <c r="F10" t="s">
        <v>25</v>
      </c>
    </row>
    <row r="11" spans="1:6" ht="12.75">
      <c r="A11" s="3" t="s">
        <v>19</v>
      </c>
      <c r="B11" s="19">
        <v>800.0000000045106</v>
      </c>
      <c r="C11" s="19">
        <v>1199.999999997495</v>
      </c>
      <c r="F11" t="s">
        <v>79</v>
      </c>
    </row>
    <row r="13" spans="1:6" ht="12.75">
      <c r="A13" t="s">
        <v>20</v>
      </c>
      <c r="F13" t="s">
        <v>81</v>
      </c>
    </row>
    <row r="14" spans="2:6" ht="12.75">
      <c r="B14" t="s">
        <v>95</v>
      </c>
      <c r="C14" t="s">
        <v>21</v>
      </c>
      <c r="F14" t="s">
        <v>80</v>
      </c>
    </row>
    <row r="15" spans="1:6" ht="12.75">
      <c r="A15" t="s">
        <v>22</v>
      </c>
      <c r="B15" s="4">
        <f>SUMPRODUCT(B11:C11,B3:C3)</f>
        <v>700.0000000016291</v>
      </c>
      <c r="C15" s="6">
        <f>F3-B15</f>
        <v>-1.6291323845507577E-09</v>
      </c>
      <c r="F15" t="s">
        <v>82</v>
      </c>
    </row>
    <row r="16" spans="1:6" ht="12.75">
      <c r="A16" t="s">
        <v>17</v>
      </c>
      <c r="B16" s="4">
        <f>SUMPRODUCT(B11:C11,B4:C4)</f>
        <v>79999.99999998751</v>
      </c>
      <c r="C16" s="6">
        <f>F4-B16</f>
        <v>1.2485543265938759E-08</v>
      </c>
      <c r="F16" t="s">
        <v>83</v>
      </c>
    </row>
    <row r="17" spans="1:3" ht="12.75">
      <c r="A17" t="s">
        <v>15</v>
      </c>
      <c r="B17" s="4">
        <f>B11</f>
        <v>800.0000000045106</v>
      </c>
      <c r="C17" s="6">
        <f>F5-B17</f>
        <v>199.99999999548936</v>
      </c>
    </row>
    <row r="18" ht="12.75">
      <c r="F18" t="s">
        <v>84</v>
      </c>
    </row>
    <row r="19" spans="2:6" ht="12.75">
      <c r="B19" t="s">
        <v>23</v>
      </c>
      <c r="F19" t="s">
        <v>85</v>
      </c>
    </row>
    <row r="20" spans="1:2" ht="12.75">
      <c r="A20" t="s">
        <v>24</v>
      </c>
      <c r="B20" s="5">
        <f>SUMPRODUCT(B11:C11,B6:C6)</f>
        <v>8400.000000001008</v>
      </c>
    </row>
    <row r="21" ht="12.75">
      <c r="F21" t="s">
        <v>86</v>
      </c>
    </row>
    <row r="22" ht="12.75">
      <c r="F22" t="s">
        <v>87</v>
      </c>
    </row>
    <row r="24" ht="12.75">
      <c r="F24" t="s">
        <v>91</v>
      </c>
    </row>
    <row r="25" ht="12.75">
      <c r="F25" t="s">
        <v>88</v>
      </c>
    </row>
    <row r="26" ht="12.75">
      <c r="F26" t="s">
        <v>89</v>
      </c>
    </row>
    <row r="27" ht="12.75">
      <c r="F27" t="s">
        <v>90</v>
      </c>
    </row>
    <row r="29" ht="12.75">
      <c r="F29" t="s">
        <v>92</v>
      </c>
    </row>
    <row r="30" ht="12.75">
      <c r="F30" t="s">
        <v>93</v>
      </c>
    </row>
    <row r="31" ht="12.75">
      <c r="F31" t="s">
        <v>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2001-02-21T14:51:50Z</dcterms:created>
  <dcterms:modified xsi:type="dcterms:W3CDTF">2003-12-04T14:46:03Z</dcterms:modified>
  <cp:category/>
  <cp:version/>
  <cp:contentType/>
  <cp:contentStatus/>
</cp:coreProperties>
</file>