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LOT" sheetId="1" r:id="rId1"/>
    <sheet name="L#F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<sst xmlns="http://schemas.openxmlformats.org/spreadsheetml/2006/main" count="102" uniqueCount="37">
  <si>
    <t>Task</t>
  </si>
  <si>
    <t>a</t>
  </si>
  <si>
    <t>b</t>
  </si>
  <si>
    <t>c</t>
  </si>
  <si>
    <t>d</t>
  </si>
  <si>
    <t>e</t>
  </si>
  <si>
    <t>f</t>
  </si>
  <si>
    <t>g</t>
  </si>
  <si>
    <t>IP</t>
  </si>
  <si>
    <t>None</t>
  </si>
  <si>
    <t>d,e</t>
  </si>
  <si>
    <t>Total</t>
  </si>
  <si>
    <t>Available Time</t>
  </si>
  <si>
    <t>time (sec.)</t>
  </si>
  <si>
    <t>Required output</t>
  </si>
  <si>
    <t>Cycle Time</t>
  </si>
  <si>
    <t>Theoretical min # of WS</t>
  </si>
  <si>
    <t>Target</t>
  </si>
  <si>
    <t>WS</t>
  </si>
  <si>
    <t>FT</t>
  </si>
  <si>
    <t>LOT</t>
  </si>
  <si>
    <t>Time</t>
  </si>
  <si>
    <t>Remaining Time</t>
  </si>
  <si>
    <t>New?</t>
  </si>
  <si>
    <t>A</t>
  </si>
  <si>
    <t>C</t>
  </si>
  <si>
    <t>G</t>
  </si>
  <si>
    <t>YES</t>
  </si>
  <si>
    <t>B</t>
  </si>
  <si>
    <t>NO</t>
  </si>
  <si>
    <t>C,D</t>
  </si>
  <si>
    <t>D</t>
  </si>
  <si>
    <t>F</t>
  </si>
  <si>
    <t>E</t>
  </si>
  <si>
    <t>Done</t>
  </si>
  <si>
    <t>Efficiency</t>
  </si>
  <si>
    <t>L#F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</si>
</sst>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19050</xdr:rowOff>
    </xdr:from>
    <xdr:to>
      <xdr:col>8</xdr:col>
      <xdr:colOff>19050</xdr:colOff>
      <xdr:row>12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1333500" y="1152525"/>
          <a:ext cx="3914775" cy="895350"/>
          <a:chOff x="146" y="5"/>
          <a:chExt cx="373" cy="94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46" y="37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380" y="5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6" y="38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495" y="45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285" y="70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86" y="7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411" y="62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171" y="51"/>
            <a:ext cx="4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V="1">
            <a:off x="237" y="24"/>
            <a:ext cx="46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39" y="59"/>
            <a:ext cx="47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11" y="20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V="1">
            <a:off x="308" y="81"/>
            <a:ext cx="10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407" y="18"/>
            <a:ext cx="18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V="1">
            <a:off x="434" y="64"/>
            <a:ext cx="6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19050</xdr:rowOff>
    </xdr:from>
    <xdr:to>
      <xdr:col>8</xdr:col>
      <xdr:colOff>19050</xdr:colOff>
      <xdr:row>12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333500" y="1152525"/>
          <a:ext cx="3914775" cy="895350"/>
          <a:chOff x="146" y="5"/>
          <a:chExt cx="373" cy="94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46" y="37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80" y="5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216" y="38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95" y="45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85" y="70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86" y="7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1" y="62"/>
            <a:ext cx="2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71" y="51"/>
            <a:ext cx="4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237" y="24"/>
            <a:ext cx="46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39" y="59"/>
            <a:ext cx="47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11" y="20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308" y="81"/>
            <a:ext cx="10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07" y="18"/>
            <a:ext cx="18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434" y="64"/>
            <a:ext cx="6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1"/>
  <sheetViews>
    <sheetView zoomScale="150" zoomScaleNormal="150" workbookViewId="0" topLeftCell="D6">
      <selection activeCell="I23" sqref="I23"/>
    </sheetView>
  </sheetViews>
  <sheetFormatPr defaultColWidth="9.140625" defaultRowHeight="12.75"/>
  <cols>
    <col min="8" max="8" width="14.421875" style="0" bestFit="1" customWidth="1"/>
    <col min="9" max="9" width="14.57421875" style="0" customWidth="1"/>
  </cols>
  <sheetData>
    <row r="1" spans="4:6" ht="12.75">
      <c r="D1" s="1" t="s">
        <v>0</v>
      </c>
      <c r="E1" s="1" t="s">
        <v>8</v>
      </c>
      <c r="F1" s="1" t="s">
        <v>13</v>
      </c>
    </row>
    <row r="2" spans="4:10" ht="12.75">
      <c r="D2" s="3" t="s">
        <v>1</v>
      </c>
      <c r="E2" s="3" t="s">
        <v>9</v>
      </c>
      <c r="F2" s="3">
        <v>34</v>
      </c>
      <c r="I2" t="s">
        <v>12</v>
      </c>
      <c r="J2" s="2">
        <f>10*60*60</f>
        <v>36000</v>
      </c>
    </row>
    <row r="3" spans="4:10" ht="12.75">
      <c r="D3" s="3" t="s">
        <v>2</v>
      </c>
      <c r="E3" s="3" t="s">
        <v>1</v>
      </c>
      <c r="F3" s="3">
        <v>20</v>
      </c>
      <c r="I3" t="s">
        <v>14</v>
      </c>
      <c r="J3" s="2">
        <v>900</v>
      </c>
    </row>
    <row r="4" spans="4:10" ht="12.75">
      <c r="D4" s="3" t="s">
        <v>3</v>
      </c>
      <c r="E4" s="3" t="s">
        <v>2</v>
      </c>
      <c r="F4" s="3">
        <v>10</v>
      </c>
      <c r="I4" t="s">
        <v>15</v>
      </c>
      <c r="J4">
        <f>J2/J3</f>
        <v>40</v>
      </c>
    </row>
    <row r="5" spans="4:6" ht="12.75">
      <c r="D5" s="3" t="s">
        <v>4</v>
      </c>
      <c r="E5" s="3" t="s">
        <v>2</v>
      </c>
      <c r="F5" s="3">
        <v>16</v>
      </c>
    </row>
    <row r="6" spans="4:9" ht="12.75">
      <c r="D6" s="3" t="s">
        <v>5</v>
      </c>
      <c r="E6" s="3" t="s">
        <v>3</v>
      </c>
      <c r="F6" s="3">
        <v>10</v>
      </c>
      <c r="I6" s="4" t="str">
        <f>IF(J4&gt;=MAX(F2:F8),"can balance the line","cannot balance line")</f>
        <v>can balance the line</v>
      </c>
    </row>
    <row r="7" spans="4:6" ht="12.75">
      <c r="D7" s="3" t="s">
        <v>6</v>
      </c>
      <c r="E7" s="3" t="s">
        <v>10</v>
      </c>
      <c r="F7" s="3">
        <v>24</v>
      </c>
    </row>
    <row r="8" spans="4:11" ht="12.75">
      <c r="D8" s="3" t="s">
        <v>7</v>
      </c>
      <c r="E8" s="3" t="s">
        <v>6</v>
      </c>
      <c r="F8" s="3">
        <v>38</v>
      </c>
      <c r="I8" t="s">
        <v>16</v>
      </c>
      <c r="K8">
        <f>F10/J4</f>
        <v>3.8</v>
      </c>
    </row>
    <row r="10" spans="5:11" ht="12.75">
      <c r="E10" s="1" t="s">
        <v>11</v>
      </c>
      <c r="F10" s="1">
        <f>SUM(F2:F8)</f>
        <v>152</v>
      </c>
      <c r="I10" t="s">
        <v>17</v>
      </c>
      <c r="K10">
        <f>ROUNDUP(K8,0)</f>
        <v>4</v>
      </c>
    </row>
    <row r="14" spans="4:12" ht="12.75"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  <c r="I14" s="5" t="s">
        <v>23</v>
      </c>
      <c r="K14" s="8" t="s">
        <v>35</v>
      </c>
      <c r="L14">
        <f>K8/D21</f>
        <v>0.76</v>
      </c>
    </row>
    <row r="15" spans="4:12" ht="12.75">
      <c r="D15" s="6">
        <v>1</v>
      </c>
      <c r="E15" s="7" t="s">
        <v>24</v>
      </c>
      <c r="F15" s="7" t="s">
        <v>24</v>
      </c>
      <c r="G15" s="6">
        <f>LOOKUP(F15,$D$2:$D$8,$F$2:$F$8)</f>
        <v>34</v>
      </c>
      <c r="H15" s="6">
        <f>J4-G15</f>
        <v>6</v>
      </c>
      <c r="I15" s="7" t="s">
        <v>27</v>
      </c>
      <c r="L15">
        <f>F10/(D21*J4)</f>
        <v>0.76</v>
      </c>
    </row>
    <row r="16" spans="4:9" ht="12.75">
      <c r="D16" s="6">
        <f>IF(I15="YES",D15+1,D15)</f>
        <v>2</v>
      </c>
      <c r="E16" s="7" t="s">
        <v>28</v>
      </c>
      <c r="F16" s="7" t="s">
        <v>28</v>
      </c>
      <c r="G16" s="6">
        <f aca="true" t="shared" si="0" ref="G16:G21">LOOKUP(F16,$D$2:$D$8,$F$2:$F$8)</f>
        <v>20</v>
      </c>
      <c r="H16" s="6">
        <f>IF(I15="YES",$J$4-G16,H15-G16)</f>
        <v>20</v>
      </c>
      <c r="I16" s="7" t="s">
        <v>29</v>
      </c>
    </row>
    <row r="17" spans="4:9" ht="12.75">
      <c r="D17" s="6">
        <f aca="true" t="shared" si="1" ref="D16:D21">IF(I16="YES",D16+1,D16)</f>
        <v>2</v>
      </c>
      <c r="E17" s="7" t="s">
        <v>30</v>
      </c>
      <c r="F17" s="7" t="s">
        <v>31</v>
      </c>
      <c r="G17" s="6">
        <f t="shared" si="0"/>
        <v>16</v>
      </c>
      <c r="H17" s="6">
        <f aca="true" t="shared" si="2" ref="H16:H21">IF(I16="YES",$J$4-G17,H16-G17)</f>
        <v>4</v>
      </c>
      <c r="I17" s="7" t="s">
        <v>27</v>
      </c>
    </row>
    <row r="18" spans="4:11" ht="12.75">
      <c r="D18" s="6">
        <f t="shared" si="1"/>
        <v>3</v>
      </c>
      <c r="E18" s="7" t="s">
        <v>25</v>
      </c>
      <c r="F18" s="7" t="s">
        <v>25</v>
      </c>
      <c r="G18" s="6">
        <f t="shared" si="0"/>
        <v>10</v>
      </c>
      <c r="H18" s="6">
        <f t="shared" si="2"/>
        <v>30</v>
      </c>
      <c r="I18" s="7" t="s">
        <v>29</v>
      </c>
      <c r="K18" s="4" t="str">
        <f>IF(D21=K10,"No Need to Try other Rules","Try other Rules")</f>
        <v>Try other Rules</v>
      </c>
    </row>
    <row r="19" spans="4:9" ht="12.75">
      <c r="D19" s="6">
        <f t="shared" si="1"/>
        <v>3</v>
      </c>
      <c r="E19" s="7" t="s">
        <v>33</v>
      </c>
      <c r="F19" s="7" t="s">
        <v>33</v>
      </c>
      <c r="G19" s="6">
        <f t="shared" si="0"/>
        <v>10</v>
      </c>
      <c r="H19" s="6">
        <f t="shared" si="2"/>
        <v>20</v>
      </c>
      <c r="I19" s="7" t="s">
        <v>27</v>
      </c>
    </row>
    <row r="20" spans="4:9" ht="12.75">
      <c r="D20" s="6">
        <f t="shared" si="1"/>
        <v>4</v>
      </c>
      <c r="E20" s="7" t="s">
        <v>32</v>
      </c>
      <c r="F20" s="7" t="s">
        <v>32</v>
      </c>
      <c r="G20" s="6">
        <f t="shared" si="0"/>
        <v>24</v>
      </c>
      <c r="H20" s="6">
        <f t="shared" si="2"/>
        <v>16</v>
      </c>
      <c r="I20" s="7" t="s">
        <v>27</v>
      </c>
    </row>
    <row r="21" spans="4:9" ht="12.75">
      <c r="D21" s="6">
        <f t="shared" si="1"/>
        <v>5</v>
      </c>
      <c r="E21" s="7" t="s">
        <v>26</v>
      </c>
      <c r="F21" s="7" t="s">
        <v>26</v>
      </c>
      <c r="G21" s="6">
        <f t="shared" si="0"/>
        <v>38</v>
      </c>
      <c r="H21" s="6">
        <f t="shared" si="2"/>
        <v>2</v>
      </c>
      <c r="I21" s="7" t="s">
        <v>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L21"/>
  <sheetViews>
    <sheetView tabSelected="1" zoomScale="150" zoomScaleNormal="150" workbookViewId="0" topLeftCell="B1">
      <selection activeCell="I22" sqref="I22"/>
    </sheetView>
  </sheetViews>
  <sheetFormatPr defaultColWidth="9.140625" defaultRowHeight="12.75"/>
  <cols>
    <col min="8" max="8" width="14.421875" style="0" bestFit="1" customWidth="1"/>
    <col min="9" max="9" width="14.57421875" style="0" customWidth="1"/>
  </cols>
  <sheetData>
    <row r="1" spans="4:6" ht="12.75">
      <c r="D1" s="1" t="s">
        <v>0</v>
      </c>
      <c r="E1" s="1" t="s">
        <v>8</v>
      </c>
      <c r="F1" s="1" t="s">
        <v>13</v>
      </c>
    </row>
    <row r="2" spans="4:10" ht="12.75">
      <c r="D2" s="3" t="s">
        <v>1</v>
      </c>
      <c r="E2" s="3" t="s">
        <v>9</v>
      </c>
      <c r="F2" s="3">
        <v>34</v>
      </c>
      <c r="I2" t="s">
        <v>12</v>
      </c>
      <c r="J2" s="2">
        <f>10*60*60</f>
        <v>36000</v>
      </c>
    </row>
    <row r="3" spans="4:10" ht="12.75">
      <c r="D3" s="3" t="s">
        <v>2</v>
      </c>
      <c r="E3" s="3" t="s">
        <v>1</v>
      </c>
      <c r="F3" s="3">
        <v>20</v>
      </c>
      <c r="I3" t="s">
        <v>14</v>
      </c>
      <c r="J3" s="2">
        <v>900</v>
      </c>
    </row>
    <row r="4" spans="4:10" ht="12.75">
      <c r="D4" s="3" t="s">
        <v>3</v>
      </c>
      <c r="E4" s="3" t="s">
        <v>2</v>
      </c>
      <c r="F4" s="3">
        <v>10</v>
      </c>
      <c r="I4" t="s">
        <v>15</v>
      </c>
      <c r="J4">
        <f>J2/J3</f>
        <v>40</v>
      </c>
    </row>
    <row r="5" spans="4:6" ht="12.75">
      <c r="D5" s="3" t="s">
        <v>4</v>
      </c>
      <c r="E5" s="3" t="s">
        <v>2</v>
      </c>
      <c r="F5" s="3">
        <v>16</v>
      </c>
    </row>
    <row r="6" spans="4:9" ht="12.75">
      <c r="D6" s="3" t="s">
        <v>5</v>
      </c>
      <c r="E6" s="3" t="s">
        <v>3</v>
      </c>
      <c r="F6" s="3">
        <v>10</v>
      </c>
      <c r="I6" s="4" t="str">
        <f>IF(J4&gt;=MAX(F2:F8),"can balance the line","cannot balance line")</f>
        <v>can balance the line</v>
      </c>
    </row>
    <row r="7" spans="4:6" ht="12.75">
      <c r="D7" s="3" t="s">
        <v>6</v>
      </c>
      <c r="E7" s="3" t="s">
        <v>10</v>
      </c>
      <c r="F7" s="3">
        <v>24</v>
      </c>
    </row>
    <row r="8" spans="4:11" ht="12.75">
      <c r="D8" s="3" t="s">
        <v>7</v>
      </c>
      <c r="E8" s="3" t="s">
        <v>6</v>
      </c>
      <c r="F8" s="3">
        <v>38</v>
      </c>
      <c r="I8" t="s">
        <v>16</v>
      </c>
      <c r="K8">
        <f>F10/J4</f>
        <v>3.8</v>
      </c>
    </row>
    <row r="10" spans="5:11" ht="12.75">
      <c r="E10" s="1" t="s">
        <v>11</v>
      </c>
      <c r="F10" s="1">
        <f>SUM(F2:F8)</f>
        <v>152</v>
      </c>
      <c r="I10" t="s">
        <v>17</v>
      </c>
      <c r="K10">
        <f>ROUNDUP(K8,0)</f>
        <v>4</v>
      </c>
    </row>
    <row r="14" spans="4:12" ht="12.75">
      <c r="D14" s="5" t="s">
        <v>18</v>
      </c>
      <c r="E14" s="5" t="s">
        <v>19</v>
      </c>
      <c r="F14" s="5" t="s">
        <v>36</v>
      </c>
      <c r="G14" s="5" t="s">
        <v>21</v>
      </c>
      <c r="H14" s="5" t="s">
        <v>22</v>
      </c>
      <c r="I14" s="5" t="s">
        <v>23</v>
      </c>
      <c r="K14" s="8" t="s">
        <v>35</v>
      </c>
      <c r="L14">
        <f>K8/D21</f>
        <v>0.95</v>
      </c>
    </row>
    <row r="15" spans="4:12" ht="12.75">
      <c r="D15" s="6">
        <v>1</v>
      </c>
      <c r="E15" s="7" t="s">
        <v>24</v>
      </c>
      <c r="F15" s="7" t="s">
        <v>24</v>
      </c>
      <c r="G15" s="6">
        <f aca="true" t="shared" si="0" ref="G15:G21">LOOKUP(F15,$D$2:$D$8,$F$2:$F$8)</f>
        <v>34</v>
      </c>
      <c r="H15" s="6">
        <f>J4-G15</f>
        <v>6</v>
      </c>
      <c r="I15" s="7" t="s">
        <v>27</v>
      </c>
      <c r="L15">
        <f>F10/(D21*J4)</f>
        <v>0.95</v>
      </c>
    </row>
    <row r="16" spans="4:9" ht="12.75">
      <c r="D16" s="6">
        <f aca="true" t="shared" si="1" ref="D16:D21">IF(I15="YES",D15+1,D15)</f>
        <v>2</v>
      </c>
      <c r="E16" s="7" t="s">
        <v>28</v>
      </c>
      <c r="F16" s="7" t="s">
        <v>28</v>
      </c>
      <c r="G16" s="6">
        <f t="shared" si="0"/>
        <v>20</v>
      </c>
      <c r="H16" s="6">
        <f aca="true" t="shared" si="2" ref="H16:H21">IF(I15="YES",$J$4-G16,H15-G16)</f>
        <v>20</v>
      </c>
      <c r="I16" s="7" t="s">
        <v>29</v>
      </c>
    </row>
    <row r="17" spans="4:9" ht="12.75">
      <c r="D17" s="6">
        <f t="shared" si="1"/>
        <v>2</v>
      </c>
      <c r="E17" s="7" t="s">
        <v>30</v>
      </c>
      <c r="F17" s="7" t="s">
        <v>25</v>
      </c>
      <c r="G17" s="6">
        <f t="shared" si="0"/>
        <v>10</v>
      </c>
      <c r="H17" s="6">
        <f t="shared" si="2"/>
        <v>10</v>
      </c>
      <c r="I17" s="7" t="s">
        <v>29</v>
      </c>
    </row>
    <row r="18" spans="4:11" ht="12.75">
      <c r="D18" s="6">
        <f t="shared" si="1"/>
        <v>2</v>
      </c>
      <c r="E18" s="7" t="s">
        <v>33</v>
      </c>
      <c r="F18" s="7" t="s">
        <v>33</v>
      </c>
      <c r="G18" s="6">
        <f t="shared" si="0"/>
        <v>10</v>
      </c>
      <c r="H18" s="6">
        <f t="shared" si="2"/>
        <v>0</v>
      </c>
      <c r="I18" s="7" t="s">
        <v>27</v>
      </c>
      <c r="K18" s="4" t="str">
        <f>IF(D21=K10,"No Need to Try other Rules","Try other Rules")</f>
        <v>No Need to Try other Rules</v>
      </c>
    </row>
    <row r="19" spans="4:9" ht="12.75">
      <c r="D19" s="6">
        <f t="shared" si="1"/>
        <v>3</v>
      </c>
      <c r="E19" s="7" t="s">
        <v>31</v>
      </c>
      <c r="F19" s="7" t="s">
        <v>31</v>
      </c>
      <c r="G19" s="6">
        <f t="shared" si="0"/>
        <v>16</v>
      </c>
      <c r="H19" s="6">
        <f t="shared" si="2"/>
        <v>24</v>
      </c>
      <c r="I19" s="7" t="s">
        <v>29</v>
      </c>
    </row>
    <row r="20" spans="4:9" ht="12.75">
      <c r="D20" s="6">
        <f t="shared" si="1"/>
        <v>3</v>
      </c>
      <c r="E20" s="7" t="s">
        <v>32</v>
      </c>
      <c r="F20" s="7" t="s">
        <v>32</v>
      </c>
      <c r="G20" s="6">
        <f t="shared" si="0"/>
        <v>24</v>
      </c>
      <c r="H20" s="6">
        <f t="shared" si="2"/>
        <v>0</v>
      </c>
      <c r="I20" s="7" t="s">
        <v>27</v>
      </c>
    </row>
    <row r="21" spans="4:9" ht="12.75">
      <c r="D21" s="6">
        <f t="shared" si="1"/>
        <v>4</v>
      </c>
      <c r="E21" s="7" t="s">
        <v>26</v>
      </c>
      <c r="F21" s="7" t="s">
        <v>26</v>
      </c>
      <c r="G21" s="6">
        <f t="shared" si="0"/>
        <v>38</v>
      </c>
      <c r="H21" s="6">
        <f t="shared" si="2"/>
        <v>2</v>
      </c>
      <c r="I21" s="7" t="s">
        <v>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salwa ammar</cp:lastModifiedBy>
  <dcterms:created xsi:type="dcterms:W3CDTF">2002-10-01T14:22:37Z</dcterms:created>
  <dcterms:modified xsi:type="dcterms:W3CDTF">2002-10-03T15:27:11Z</dcterms:modified>
  <cp:category/>
  <cp:version/>
  <cp:contentType/>
  <cp:contentStatus/>
</cp:coreProperties>
</file>