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problem 1" sheetId="1" r:id="rId1"/>
    <sheet name="problem 2" sheetId="2" r:id="rId2"/>
    <sheet name="problem 3" sheetId="3" r:id="rId3"/>
    <sheet name="problem 4" sheetId="4" r:id="rId4"/>
  </sheets>
  <definedNames/>
  <calcPr fullCalcOnLoad="1"/>
</workbook>
</file>

<file path=xl/sharedStrings.xml><?xml version="1.0" encoding="utf-8"?>
<sst xmlns="http://schemas.openxmlformats.org/spreadsheetml/2006/main" count="110" uniqueCount="31">
  <si>
    <t>mon</t>
  </si>
  <si>
    <t>tue</t>
  </si>
  <si>
    <t>wed</t>
  </si>
  <si>
    <t>thu</t>
  </si>
  <si>
    <t>fri</t>
  </si>
  <si>
    <t>sat</t>
  </si>
  <si>
    <t>spring</t>
  </si>
  <si>
    <t>summer</t>
  </si>
  <si>
    <t>fall</t>
  </si>
  <si>
    <t>winter</t>
  </si>
  <si>
    <t>Year</t>
  </si>
  <si>
    <t>Quarter</t>
  </si>
  <si>
    <t>Demand</t>
  </si>
  <si>
    <t>Y</t>
  </si>
  <si>
    <t>Period</t>
  </si>
  <si>
    <t>Ratio</t>
  </si>
  <si>
    <t>SI</t>
  </si>
  <si>
    <t>Forecast</t>
  </si>
  <si>
    <t>Day</t>
  </si>
  <si>
    <t>Actual</t>
  </si>
  <si>
    <t>error</t>
  </si>
  <si>
    <t>error square</t>
  </si>
  <si>
    <t>Abs error</t>
  </si>
  <si>
    <t>Bias</t>
  </si>
  <si>
    <t>MSE</t>
  </si>
  <si>
    <t>MAD</t>
  </si>
  <si>
    <t>Season</t>
  </si>
  <si>
    <t>Season Ave</t>
  </si>
  <si>
    <t>OverallAverage</t>
  </si>
  <si>
    <t>Deseasonalized</t>
  </si>
  <si>
    <t>abs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</si>
</sst>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</numFmts>
  <fonts count="7">
    <font>
      <sz val="10"/>
      <name val="Arial"/>
      <family val="0"/>
    </font>
    <font>
      <sz val="10.25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1'!$D$2:$D$13</c:f>
              <c:numCache>
                <c:ptCount val="12"/>
                <c:pt idx="0">
                  <c:v>4800</c:v>
                </c:pt>
                <c:pt idx="1">
                  <c:v>3500</c:v>
                </c:pt>
                <c:pt idx="2">
                  <c:v>4300</c:v>
                </c:pt>
                <c:pt idx="3">
                  <c:v>3000</c:v>
                </c:pt>
                <c:pt idx="4">
                  <c:v>3500</c:v>
                </c:pt>
                <c:pt idx="5">
                  <c:v>2700</c:v>
                </c:pt>
                <c:pt idx="6">
                  <c:v>3500</c:v>
                </c:pt>
                <c:pt idx="7">
                  <c:v>2400</c:v>
                </c:pt>
                <c:pt idx="8">
                  <c:v>3200</c:v>
                </c:pt>
                <c:pt idx="9">
                  <c:v>2100</c:v>
                </c:pt>
                <c:pt idx="10">
                  <c:v>2700</c:v>
                </c:pt>
                <c:pt idx="11">
                  <c:v>1700</c:v>
                </c:pt>
              </c:numCache>
            </c:numRef>
          </c:yVal>
          <c:smooth val="0"/>
        </c:ser>
        <c:axId val="750580"/>
        <c:axId val="6755221"/>
      </c:scatterChart>
      <c:val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crossBetween val="midCat"/>
        <c:dispUnits/>
      </c:valAx>
      <c:valAx>
        <c:axId val="6755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5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Much Trend (visible)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885"/>
          <c:w val="0.946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2'!$D$2:$D$25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60796990"/>
        <c:axId val="10301999"/>
      </c:scatterChart>
      <c:val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1999"/>
        <c:crosses val="autoZero"/>
        <c:crossBetween val="midCat"/>
        <c:dispUnits/>
      </c:valAx>
      <c:valAx>
        <c:axId val="1030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96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Litte Trend (not visible)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3'!$C$2:$C$9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5609128"/>
        <c:axId val="29155561"/>
      </c:scatterChart>
      <c:val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crossBetween val="midCat"/>
        <c:dispUnits/>
      </c:valAx>
      <c:valAx>
        <c:axId val="2915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09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Deseasonalized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3'!$F$2:$F$9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1073458"/>
        <c:axId val="12790211"/>
      </c:scatterChart>
      <c:val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crossBetween val="midCat"/>
        <c:dispUnits/>
      </c:valAx>
      <c:valAx>
        <c:axId val="1279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Little Trend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8003036"/>
        <c:axId val="29374141"/>
      </c:scatterChart>
      <c:val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crossBetween val="midCat"/>
        <c:dispUnits/>
      </c:valAx>
      <c:valAx>
        <c:axId val="29374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3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Deseasonalized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3040678"/>
        <c:axId val="30495191"/>
      </c:scatterChart>
      <c:val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crossBetween val="midCat"/>
        <c:dispUnits/>
      </c:val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12</xdr:col>
      <xdr:colOff>581025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305300" y="1181100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133350</xdr:rowOff>
    </xdr:from>
    <xdr:to>
      <xdr:col>13</xdr:col>
      <xdr:colOff>485775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819650" y="457200"/>
        <a:ext cx="3705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66675</xdr:rowOff>
    </xdr:from>
    <xdr:to>
      <xdr:col>14</xdr:col>
      <xdr:colOff>285750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286375" y="228600"/>
        <a:ext cx="33337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14</xdr:row>
      <xdr:rowOff>66675</xdr:rowOff>
    </xdr:from>
    <xdr:to>
      <xdr:col>14</xdr:col>
      <xdr:colOff>285750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5286375" y="2333625"/>
        <a:ext cx="33337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85725</xdr:rowOff>
    </xdr:from>
    <xdr:to>
      <xdr:col>13</xdr:col>
      <xdr:colOff>104775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629150" y="247650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14</xdr:row>
      <xdr:rowOff>142875</xdr:rowOff>
    </xdr:from>
    <xdr:to>
      <xdr:col>13</xdr:col>
      <xdr:colOff>266700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4791075" y="2409825"/>
        <a:ext cx="35909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</sheetView>
  </sheetViews>
  <sheetFormatPr defaultColWidth="9.140625" defaultRowHeight="12.75"/>
  <sheetData>
    <row r="1" spans="1:7" ht="12.75">
      <c r="A1" t="s">
        <v>10</v>
      </c>
      <c r="B1" t="s">
        <v>11</v>
      </c>
      <c r="C1" t="s">
        <v>14</v>
      </c>
      <c r="D1" t="s">
        <v>12</v>
      </c>
      <c r="E1" t="s">
        <v>13</v>
      </c>
      <c r="F1" t="s">
        <v>15</v>
      </c>
      <c r="G1" t="s">
        <v>16</v>
      </c>
    </row>
    <row r="2" spans="1:7" ht="12.75">
      <c r="A2">
        <v>1994</v>
      </c>
      <c r="B2">
        <v>1</v>
      </c>
      <c r="C2">
        <v>1</v>
      </c>
      <c r="D2">
        <v>4800</v>
      </c>
      <c r="E2">
        <f>4439.4-203.5*C2</f>
        <v>4235.9</v>
      </c>
      <c r="F2">
        <f>D2/E2</f>
        <v>1.1331712268939305</v>
      </c>
      <c r="G2">
        <f>AVERAGE(F2,F6,F10)</f>
        <v>1.1276785728613503</v>
      </c>
    </row>
    <row r="3" spans="2:7" ht="12.75">
      <c r="B3">
        <v>2</v>
      </c>
      <c r="C3">
        <v>2</v>
      </c>
      <c r="D3">
        <v>3500</v>
      </c>
      <c r="E3">
        <f aca="true" t="shared" si="0" ref="E3:E13">4439.4-203.5*C3</f>
        <v>4032.3999999999996</v>
      </c>
      <c r="F3">
        <f aca="true" t="shared" si="1" ref="F3:F13">D3/E3</f>
        <v>0.8679694474754489</v>
      </c>
      <c r="G3">
        <f>AVERAGE(F3,F7,F11)</f>
        <v>0.8600981302985778</v>
      </c>
    </row>
    <row r="4" spans="2:7" ht="12.75">
      <c r="B4">
        <v>3</v>
      </c>
      <c r="C4">
        <v>3</v>
      </c>
      <c r="D4">
        <v>4300</v>
      </c>
      <c r="E4">
        <f t="shared" si="0"/>
        <v>3828.8999999999996</v>
      </c>
      <c r="F4">
        <f t="shared" si="1"/>
        <v>1.1230379482357857</v>
      </c>
      <c r="G4">
        <f>AVERAGE(F4,F8,F12)</f>
        <v>1.170236557922047</v>
      </c>
    </row>
    <row r="5" spans="2:7" ht="12.75">
      <c r="B5">
        <v>4</v>
      </c>
      <c r="C5">
        <v>4</v>
      </c>
      <c r="D5">
        <v>3000</v>
      </c>
      <c r="E5">
        <f t="shared" si="0"/>
        <v>3625.3999999999996</v>
      </c>
      <c r="F5">
        <f t="shared" si="1"/>
        <v>0.8274948971148012</v>
      </c>
      <c r="G5">
        <f>AVERAGE(F5,F9,F13)</f>
        <v>0.8440895158499485</v>
      </c>
    </row>
    <row r="6" spans="1:6" ht="12.75">
      <c r="A6">
        <v>1995</v>
      </c>
      <c r="B6">
        <v>1</v>
      </c>
      <c r="C6">
        <v>5</v>
      </c>
      <c r="D6">
        <v>3500</v>
      </c>
      <c r="E6">
        <f t="shared" si="0"/>
        <v>3421.8999999999996</v>
      </c>
      <c r="F6">
        <f t="shared" si="1"/>
        <v>1.022823577544639</v>
      </c>
    </row>
    <row r="7" spans="2:6" ht="12.75">
      <c r="B7">
        <v>2</v>
      </c>
      <c r="C7">
        <v>6</v>
      </c>
      <c r="D7">
        <v>2700</v>
      </c>
      <c r="E7">
        <f t="shared" si="0"/>
        <v>3218.3999999999996</v>
      </c>
      <c r="F7">
        <f t="shared" si="1"/>
        <v>0.8389261744966444</v>
      </c>
    </row>
    <row r="8" spans="2:6" ht="12.75">
      <c r="B8">
        <v>3</v>
      </c>
      <c r="C8">
        <v>7</v>
      </c>
      <c r="D8">
        <v>3500</v>
      </c>
      <c r="E8">
        <f t="shared" si="0"/>
        <v>3014.8999999999996</v>
      </c>
      <c r="F8">
        <f t="shared" si="1"/>
        <v>1.1609008590666359</v>
      </c>
    </row>
    <row r="9" spans="2:6" ht="12.75">
      <c r="B9">
        <v>4</v>
      </c>
      <c r="C9">
        <v>8</v>
      </c>
      <c r="D9">
        <v>2400</v>
      </c>
      <c r="E9">
        <f t="shared" si="0"/>
        <v>2811.3999999999996</v>
      </c>
      <c r="F9">
        <f t="shared" si="1"/>
        <v>0.8536672120651634</v>
      </c>
    </row>
    <row r="10" spans="1:6" ht="12.75">
      <c r="A10">
        <v>1996</v>
      </c>
      <c r="B10">
        <v>1</v>
      </c>
      <c r="C10">
        <v>9</v>
      </c>
      <c r="D10">
        <v>3200</v>
      </c>
      <c r="E10">
        <f t="shared" si="0"/>
        <v>2607.8999999999996</v>
      </c>
      <c r="F10">
        <f t="shared" si="1"/>
        <v>1.2270409141454812</v>
      </c>
    </row>
    <row r="11" spans="2:6" ht="12.75">
      <c r="B11">
        <v>2</v>
      </c>
      <c r="C11">
        <v>10</v>
      </c>
      <c r="D11">
        <v>2100</v>
      </c>
      <c r="E11">
        <f t="shared" si="0"/>
        <v>2404.3999999999996</v>
      </c>
      <c r="F11">
        <f t="shared" si="1"/>
        <v>0.8733987689236401</v>
      </c>
    </row>
    <row r="12" spans="2:6" ht="12.75">
      <c r="B12">
        <v>3</v>
      </c>
      <c r="C12">
        <v>11</v>
      </c>
      <c r="D12">
        <v>2700</v>
      </c>
      <c r="E12">
        <f t="shared" si="0"/>
        <v>2200.8999999999996</v>
      </c>
      <c r="F12">
        <f t="shared" si="1"/>
        <v>1.2267708664637196</v>
      </c>
    </row>
    <row r="13" spans="2:6" ht="12.75">
      <c r="B13">
        <v>4</v>
      </c>
      <c r="C13">
        <v>12</v>
      </c>
      <c r="D13">
        <v>1700</v>
      </c>
      <c r="E13">
        <f t="shared" si="0"/>
        <v>1997.3999999999996</v>
      </c>
      <c r="F13">
        <f t="shared" si="1"/>
        <v>0.851106438369881</v>
      </c>
    </row>
    <row r="16" spans="1:6" ht="12.75">
      <c r="A16" t="s">
        <v>10</v>
      </c>
      <c r="B16" t="s">
        <v>11</v>
      </c>
      <c r="C16" t="s">
        <v>14</v>
      </c>
      <c r="D16" t="s">
        <v>13</v>
      </c>
      <c r="E16" t="s">
        <v>16</v>
      </c>
      <c r="F16" t="s">
        <v>17</v>
      </c>
    </row>
    <row r="17" spans="1:6" ht="12.75">
      <c r="A17">
        <v>1997</v>
      </c>
      <c r="B17">
        <v>1</v>
      </c>
      <c r="C17">
        <v>13</v>
      </c>
      <c r="D17">
        <f>4439.4-203.5*C17</f>
        <v>1793.8999999999996</v>
      </c>
      <c r="E17">
        <f>G2</f>
        <v>1.1276785728613503</v>
      </c>
      <c r="F17" s="3">
        <f>D17*E17</f>
        <v>2022.942591855976</v>
      </c>
    </row>
    <row r="18" spans="2:6" ht="12.75">
      <c r="B18">
        <v>2</v>
      </c>
      <c r="C18">
        <v>14</v>
      </c>
      <c r="D18">
        <f>4439.4-203.5*C18</f>
        <v>1590.3999999999996</v>
      </c>
      <c r="E18">
        <f>G3</f>
        <v>0.8600981302985778</v>
      </c>
      <c r="F18" s="3">
        <f>D18*E18</f>
        <v>1367.9000664268578</v>
      </c>
    </row>
    <row r="19" spans="2:6" ht="12.75">
      <c r="B19">
        <v>3</v>
      </c>
      <c r="C19">
        <v>15</v>
      </c>
      <c r="D19">
        <f>4439.4-203.5*C19</f>
        <v>1386.8999999999996</v>
      </c>
      <c r="E19">
        <f>G4</f>
        <v>1.170236557922047</v>
      </c>
      <c r="F19" s="3">
        <f>D19*E19</f>
        <v>1623.0010821820867</v>
      </c>
    </row>
    <row r="20" spans="2:6" ht="12.75">
      <c r="B20">
        <v>4</v>
      </c>
      <c r="C20">
        <v>16</v>
      </c>
      <c r="D20">
        <f>4439.4-203.5*C20</f>
        <v>1183.3999999999996</v>
      </c>
      <c r="E20">
        <f>G5</f>
        <v>0.8440895158499485</v>
      </c>
      <c r="F20" s="3">
        <f>D20*E20</f>
        <v>998.8955330568288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26">
      <selection activeCell="G46" sqref="G46"/>
    </sheetView>
  </sheetViews>
  <sheetFormatPr defaultColWidth="9.140625" defaultRowHeight="12.75"/>
  <cols>
    <col min="9" max="9" width="10.8515625" style="0" bestFit="1" customWidth="1"/>
  </cols>
  <sheetData>
    <row r="1" spans="2:7" ht="12.75">
      <c r="B1" t="s">
        <v>18</v>
      </c>
      <c r="C1" t="s">
        <v>14</v>
      </c>
      <c r="D1" t="s">
        <v>12</v>
      </c>
      <c r="E1" t="s">
        <v>13</v>
      </c>
      <c r="F1" t="s">
        <v>15</v>
      </c>
      <c r="G1" t="s">
        <v>16</v>
      </c>
    </row>
    <row r="2" spans="2:7" ht="12.75">
      <c r="B2" t="s">
        <v>0</v>
      </c>
      <c r="C2">
        <v>1</v>
      </c>
      <c r="D2">
        <v>51</v>
      </c>
      <c r="E2">
        <f>47.109+1.5413*C2</f>
        <v>48.6503</v>
      </c>
      <c r="F2">
        <f>D2/E2</f>
        <v>1.0482977494486159</v>
      </c>
      <c r="G2">
        <f aca="true" t="shared" si="0" ref="G2:G7">AVERAGE(F2,F8,F14,F20)</f>
        <v>1.0069595873635286</v>
      </c>
    </row>
    <row r="3" spans="2:7" ht="12.75">
      <c r="B3" t="s">
        <v>1</v>
      </c>
      <c r="C3">
        <v>2</v>
      </c>
      <c r="D3">
        <v>48</v>
      </c>
      <c r="E3">
        <f aca="true" t="shared" si="1" ref="E3:E25">47.109+1.5413*C3</f>
        <v>50.1916</v>
      </c>
      <c r="F3">
        <f aca="true" t="shared" si="2" ref="F3:F25">D3/E3</f>
        <v>0.9563353230421027</v>
      </c>
      <c r="G3">
        <f t="shared" si="0"/>
        <v>0.9284642974807558</v>
      </c>
    </row>
    <row r="4" spans="2:7" ht="12.75">
      <c r="B4" t="s">
        <v>2</v>
      </c>
      <c r="C4">
        <v>3</v>
      </c>
      <c r="D4">
        <v>47</v>
      </c>
      <c r="E4">
        <f t="shared" si="1"/>
        <v>51.7329</v>
      </c>
      <c r="F4">
        <f t="shared" si="2"/>
        <v>0.9085127646043427</v>
      </c>
      <c r="G4">
        <f t="shared" si="0"/>
        <v>0.8935089131938586</v>
      </c>
    </row>
    <row r="5" spans="2:7" ht="12.75">
      <c r="B5" t="s">
        <v>3</v>
      </c>
      <c r="C5">
        <v>4</v>
      </c>
      <c r="D5">
        <v>54</v>
      </c>
      <c r="E5">
        <f t="shared" si="1"/>
        <v>53.2742</v>
      </c>
      <c r="F5">
        <f t="shared" si="2"/>
        <v>1.0136238554497299</v>
      </c>
      <c r="G5">
        <f t="shared" si="0"/>
        <v>0.9845318390499549</v>
      </c>
    </row>
    <row r="6" spans="2:7" ht="12.75">
      <c r="B6" t="s">
        <v>4</v>
      </c>
      <c r="C6">
        <v>5</v>
      </c>
      <c r="D6">
        <v>59</v>
      </c>
      <c r="E6">
        <f t="shared" si="1"/>
        <v>54.8155</v>
      </c>
      <c r="F6">
        <f t="shared" si="2"/>
        <v>1.0763378971276372</v>
      </c>
      <c r="G6">
        <f t="shared" si="0"/>
        <v>1.0436959789128895</v>
      </c>
    </row>
    <row r="7" spans="2:7" ht="12.75">
      <c r="B7" t="s">
        <v>5</v>
      </c>
      <c r="C7">
        <v>6</v>
      </c>
      <c r="D7">
        <v>66</v>
      </c>
      <c r="E7">
        <f t="shared" si="1"/>
        <v>56.3568</v>
      </c>
      <c r="F7">
        <f t="shared" si="2"/>
        <v>1.1711097862192317</v>
      </c>
      <c r="G7">
        <f t="shared" si="0"/>
        <v>1.1445065782470905</v>
      </c>
    </row>
    <row r="8" spans="2:6" ht="12.75">
      <c r="B8" t="s">
        <v>0</v>
      </c>
      <c r="C8">
        <v>7</v>
      </c>
      <c r="D8">
        <v>58</v>
      </c>
      <c r="E8">
        <f t="shared" si="1"/>
        <v>57.8981</v>
      </c>
      <c r="F8">
        <f t="shared" si="2"/>
        <v>1.001759988669749</v>
      </c>
    </row>
    <row r="9" spans="2:6" ht="12.75">
      <c r="B9" t="s">
        <v>1</v>
      </c>
      <c r="C9">
        <v>8</v>
      </c>
      <c r="D9">
        <v>56</v>
      </c>
      <c r="E9">
        <f t="shared" si="1"/>
        <v>59.4394</v>
      </c>
      <c r="F9">
        <f t="shared" si="2"/>
        <v>0.9421360242532731</v>
      </c>
    </row>
    <row r="10" spans="2:6" ht="12.75">
      <c r="B10" t="s">
        <v>2</v>
      </c>
      <c r="C10">
        <v>9</v>
      </c>
      <c r="D10">
        <v>55</v>
      </c>
      <c r="E10">
        <f t="shared" si="1"/>
        <v>60.9807</v>
      </c>
      <c r="F10">
        <f t="shared" si="2"/>
        <v>0.9019247073254325</v>
      </c>
    </row>
    <row r="11" spans="2:6" ht="12.75">
      <c r="B11" t="s">
        <v>3</v>
      </c>
      <c r="C11">
        <v>10</v>
      </c>
      <c r="D11">
        <v>61</v>
      </c>
      <c r="E11">
        <f t="shared" si="1"/>
        <v>62.522</v>
      </c>
      <c r="F11">
        <f t="shared" si="2"/>
        <v>0.9756565688877515</v>
      </c>
    </row>
    <row r="12" spans="2:6" ht="12.75">
      <c r="B12" t="s">
        <v>4</v>
      </c>
      <c r="C12">
        <v>11</v>
      </c>
      <c r="D12">
        <v>67</v>
      </c>
      <c r="E12">
        <f t="shared" si="1"/>
        <v>64.0633</v>
      </c>
      <c r="F12">
        <f t="shared" si="2"/>
        <v>1.0458405982832606</v>
      </c>
    </row>
    <row r="13" spans="2:6" ht="12.75">
      <c r="B13" t="s">
        <v>5</v>
      </c>
      <c r="C13">
        <v>12</v>
      </c>
      <c r="D13">
        <v>75</v>
      </c>
      <c r="E13">
        <f t="shared" si="1"/>
        <v>65.6046</v>
      </c>
      <c r="F13">
        <f t="shared" si="2"/>
        <v>1.143212518634364</v>
      </c>
    </row>
    <row r="14" spans="2:6" ht="12.75">
      <c r="B14" t="s">
        <v>0</v>
      </c>
      <c r="C14">
        <v>13</v>
      </c>
      <c r="D14">
        <v>66</v>
      </c>
      <c r="E14">
        <f t="shared" si="1"/>
        <v>67.1459</v>
      </c>
      <c r="F14">
        <f t="shared" si="2"/>
        <v>0.9829341776638634</v>
      </c>
    </row>
    <row r="15" spans="2:6" ht="12.75">
      <c r="B15" t="s">
        <v>1</v>
      </c>
      <c r="C15">
        <v>14</v>
      </c>
      <c r="D15">
        <v>63</v>
      </c>
      <c r="E15">
        <f t="shared" si="1"/>
        <v>68.6872</v>
      </c>
      <c r="F15">
        <f t="shared" si="2"/>
        <v>0.917201458204731</v>
      </c>
    </row>
    <row r="16" spans="2:6" ht="12.75">
      <c r="B16" t="s">
        <v>2</v>
      </c>
      <c r="C16">
        <v>15</v>
      </c>
      <c r="D16">
        <v>62</v>
      </c>
      <c r="E16">
        <f t="shared" si="1"/>
        <v>70.2285</v>
      </c>
      <c r="F16">
        <f t="shared" si="2"/>
        <v>0.8828324682999068</v>
      </c>
    </row>
    <row r="17" spans="2:6" ht="12.75">
      <c r="B17" t="s">
        <v>3</v>
      </c>
      <c r="C17">
        <v>16</v>
      </c>
      <c r="D17">
        <v>69</v>
      </c>
      <c r="E17">
        <f t="shared" si="1"/>
        <v>71.7698</v>
      </c>
      <c r="F17">
        <f t="shared" si="2"/>
        <v>0.9614071656880748</v>
      </c>
    </row>
    <row r="18" spans="2:6" ht="12.75">
      <c r="B18" t="s">
        <v>4</v>
      </c>
      <c r="C18">
        <v>17</v>
      </c>
      <c r="D18">
        <v>75</v>
      </c>
      <c r="E18">
        <f t="shared" si="1"/>
        <v>73.3111</v>
      </c>
      <c r="F18">
        <f t="shared" si="2"/>
        <v>1.0230374390781205</v>
      </c>
    </row>
    <row r="19" spans="2:6" ht="12.75">
      <c r="B19" t="s">
        <v>5</v>
      </c>
      <c r="C19">
        <v>18</v>
      </c>
      <c r="D19">
        <v>84</v>
      </c>
      <c r="E19">
        <f t="shared" si="1"/>
        <v>74.8524</v>
      </c>
      <c r="F19">
        <f t="shared" si="2"/>
        <v>1.122208506340478</v>
      </c>
    </row>
    <row r="20" spans="2:6" ht="12.75">
      <c r="B20" t="s">
        <v>0</v>
      </c>
      <c r="C20">
        <v>19</v>
      </c>
      <c r="D20">
        <v>76</v>
      </c>
      <c r="E20">
        <f t="shared" si="1"/>
        <v>76.3937</v>
      </c>
      <c r="F20">
        <f t="shared" si="2"/>
        <v>0.9948464336718866</v>
      </c>
    </row>
    <row r="21" spans="2:6" ht="12.75">
      <c r="B21" t="s">
        <v>1</v>
      </c>
      <c r="C21">
        <v>20</v>
      </c>
      <c r="D21">
        <v>70</v>
      </c>
      <c r="E21">
        <f t="shared" si="1"/>
        <v>77.935</v>
      </c>
      <c r="F21">
        <f t="shared" si="2"/>
        <v>0.8981843844229165</v>
      </c>
    </row>
    <row r="22" spans="2:6" ht="12.75">
      <c r="B22" t="s">
        <v>2</v>
      </c>
      <c r="C22">
        <v>21</v>
      </c>
      <c r="D22">
        <v>70</v>
      </c>
      <c r="E22">
        <f t="shared" si="1"/>
        <v>79.47630000000001</v>
      </c>
      <c r="F22">
        <f t="shared" si="2"/>
        <v>0.8807657125457525</v>
      </c>
    </row>
    <row r="23" spans="2:6" ht="12.75">
      <c r="B23" t="s">
        <v>3</v>
      </c>
      <c r="C23">
        <v>22</v>
      </c>
      <c r="D23">
        <v>80</v>
      </c>
      <c r="E23">
        <f t="shared" si="1"/>
        <v>81.0176</v>
      </c>
      <c r="F23">
        <f t="shared" si="2"/>
        <v>0.9874397661742633</v>
      </c>
    </row>
    <row r="24" spans="2:6" ht="12.75">
      <c r="B24" t="s">
        <v>4</v>
      </c>
      <c r="C24">
        <v>23</v>
      </c>
      <c r="D24">
        <v>85</v>
      </c>
      <c r="E24">
        <f t="shared" si="1"/>
        <v>82.5589</v>
      </c>
      <c r="F24">
        <f t="shared" si="2"/>
        <v>1.0295679811625398</v>
      </c>
    </row>
    <row r="25" spans="2:6" ht="12.75">
      <c r="B25" t="s">
        <v>5</v>
      </c>
      <c r="C25">
        <v>24</v>
      </c>
      <c r="D25">
        <v>96</v>
      </c>
      <c r="E25">
        <f t="shared" si="1"/>
        <v>84.1002</v>
      </c>
      <c r="F25">
        <f t="shared" si="2"/>
        <v>1.1414955017942883</v>
      </c>
    </row>
    <row r="27" spans="2:10" ht="12.75">
      <c r="B27" t="s">
        <v>18</v>
      </c>
      <c r="C27" t="s">
        <v>14</v>
      </c>
      <c r="D27" t="s">
        <v>13</v>
      </c>
      <c r="E27" t="s">
        <v>16</v>
      </c>
      <c r="F27" t="s">
        <v>17</v>
      </c>
      <c r="G27" t="s">
        <v>19</v>
      </c>
      <c r="H27" t="s">
        <v>20</v>
      </c>
      <c r="I27" t="s">
        <v>21</v>
      </c>
      <c r="J27" t="s">
        <v>22</v>
      </c>
    </row>
    <row r="28" spans="2:10" ht="12.75">
      <c r="B28" t="s">
        <v>0</v>
      </c>
      <c r="C28">
        <v>25</v>
      </c>
      <c r="D28">
        <f aca="true" t="shared" si="3" ref="D28:D33">47.109+1.5413*C28</f>
        <v>85.64150000000001</v>
      </c>
      <c r="E28">
        <f aca="true" t="shared" si="4" ref="E28:E33">G2</f>
        <v>1.0069595873635286</v>
      </c>
      <c r="F28" s="3">
        <f aca="true" t="shared" si="5" ref="F28:F33">D28*E28</f>
        <v>86.23752950119365</v>
      </c>
      <c r="G28">
        <v>85</v>
      </c>
      <c r="H28">
        <f aca="true" t="shared" si="6" ref="H28:H33">F28-G28</f>
        <v>1.2375295011936487</v>
      </c>
      <c r="I28">
        <f aca="true" t="shared" si="7" ref="I28:I33">H28^2</f>
        <v>1.5314792663246009</v>
      </c>
      <c r="J28">
        <f aca="true" t="shared" si="8" ref="J28:J33">ABS(H28)</f>
        <v>1.2375295011936487</v>
      </c>
    </row>
    <row r="29" spans="2:10" ht="12.75">
      <c r="B29" t="s">
        <v>1</v>
      </c>
      <c r="C29">
        <v>26</v>
      </c>
      <c r="D29">
        <f t="shared" si="3"/>
        <v>87.1828</v>
      </c>
      <c r="E29">
        <f t="shared" si="4"/>
        <v>0.9284642974807558</v>
      </c>
      <c r="F29" s="3">
        <f t="shared" si="5"/>
        <v>80.94611715440523</v>
      </c>
      <c r="G29">
        <v>82</v>
      </c>
      <c r="H29">
        <f t="shared" si="6"/>
        <v>-1.0538828455947709</v>
      </c>
      <c r="I29">
        <f t="shared" si="7"/>
        <v>1.1106690522389315</v>
      </c>
      <c r="J29">
        <f t="shared" si="8"/>
        <v>1.0538828455947709</v>
      </c>
    </row>
    <row r="30" spans="2:10" ht="12.75">
      <c r="B30" t="s">
        <v>2</v>
      </c>
      <c r="C30">
        <v>27</v>
      </c>
      <c r="D30">
        <f t="shared" si="3"/>
        <v>88.72409999999999</v>
      </c>
      <c r="E30">
        <f t="shared" si="4"/>
        <v>0.8935089131938586</v>
      </c>
      <c r="F30" s="3">
        <f t="shared" si="5"/>
        <v>79.27577416510323</v>
      </c>
      <c r="G30">
        <v>78</v>
      </c>
      <c r="H30">
        <f t="shared" si="6"/>
        <v>1.275774165103229</v>
      </c>
      <c r="I30">
        <f t="shared" si="7"/>
        <v>1.6275997203448411</v>
      </c>
      <c r="J30">
        <f t="shared" si="8"/>
        <v>1.275774165103229</v>
      </c>
    </row>
    <row r="31" spans="2:10" ht="12.75">
      <c r="B31" t="s">
        <v>3</v>
      </c>
      <c r="C31">
        <v>28</v>
      </c>
      <c r="D31">
        <f t="shared" si="3"/>
        <v>90.2654</v>
      </c>
      <c r="E31">
        <f t="shared" si="4"/>
        <v>0.9845318390499549</v>
      </c>
      <c r="F31" s="3">
        <f t="shared" si="5"/>
        <v>88.8691602645798</v>
      </c>
      <c r="G31">
        <v>90</v>
      </c>
      <c r="H31">
        <f t="shared" si="6"/>
        <v>-1.1308397354201958</v>
      </c>
      <c r="I31">
        <f t="shared" si="7"/>
        <v>1.2787985072052184</v>
      </c>
      <c r="J31">
        <f t="shared" si="8"/>
        <v>1.1308397354201958</v>
      </c>
    </row>
    <row r="32" spans="2:10" ht="12.75">
      <c r="B32" t="s">
        <v>4</v>
      </c>
      <c r="C32">
        <v>29</v>
      </c>
      <c r="D32">
        <f t="shared" si="3"/>
        <v>91.8067</v>
      </c>
      <c r="E32">
        <f t="shared" si="4"/>
        <v>1.0436959789128895</v>
      </c>
      <c r="F32" s="3">
        <f t="shared" si="5"/>
        <v>95.81828362726198</v>
      </c>
      <c r="G32">
        <v>96</v>
      </c>
      <c r="H32">
        <f t="shared" si="6"/>
        <v>-0.18171637273802332</v>
      </c>
      <c r="I32">
        <f t="shared" si="7"/>
        <v>0.033020840121064224</v>
      </c>
      <c r="J32">
        <f t="shared" si="8"/>
        <v>0.18171637273802332</v>
      </c>
    </row>
    <row r="33" spans="2:10" ht="12.75">
      <c r="B33" t="s">
        <v>5</v>
      </c>
      <c r="C33">
        <v>30</v>
      </c>
      <c r="D33">
        <f t="shared" si="3"/>
        <v>93.348</v>
      </c>
      <c r="E33">
        <f t="shared" si="4"/>
        <v>1.1445065782470905</v>
      </c>
      <c r="F33" s="3">
        <f t="shared" si="5"/>
        <v>106.8374000662094</v>
      </c>
      <c r="G33">
        <v>109</v>
      </c>
      <c r="H33">
        <f t="shared" si="6"/>
        <v>-2.1625999337906023</v>
      </c>
      <c r="I33">
        <f t="shared" si="7"/>
        <v>4.6768384736311175</v>
      </c>
      <c r="J33">
        <f t="shared" si="8"/>
        <v>2.1625999337906023</v>
      </c>
    </row>
    <row r="35" spans="8:10" ht="12.75">
      <c r="H35" s="1">
        <f>AVERAGE(H28:H33)</f>
        <v>-0.3359558702077858</v>
      </c>
      <c r="I35" s="1">
        <f>AVERAGE(I28:I33)</f>
        <v>1.7097343099776288</v>
      </c>
      <c r="J35" s="1">
        <f>AVERAGE(J28:J33)</f>
        <v>1.1737237589734117</v>
      </c>
    </row>
    <row r="36" spans="8:10" ht="12.75">
      <c r="H36" s="2" t="s">
        <v>23</v>
      </c>
      <c r="I36" s="2" t="s">
        <v>24</v>
      </c>
      <c r="J36" s="2" t="s">
        <v>25</v>
      </c>
    </row>
  </sheetData>
  <printOptions/>
  <pageMargins left="0.27" right="0.2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5">
      <selection activeCell="D24" sqref="D24"/>
    </sheetView>
  </sheetViews>
  <sheetFormatPr defaultColWidth="9.140625" defaultRowHeight="12.75"/>
  <cols>
    <col min="1" max="1" width="4.7109375" style="0" customWidth="1"/>
    <col min="2" max="2" width="13.140625" style="0" bestFit="1" customWidth="1"/>
    <col min="4" max="4" width="12.00390625" style="0" bestFit="1" customWidth="1"/>
    <col min="9" max="9" width="3.7109375" style="0" customWidth="1"/>
  </cols>
  <sheetData>
    <row r="1" spans="2:6" ht="12.75">
      <c r="B1" t="s">
        <v>26</v>
      </c>
      <c r="C1" t="s">
        <v>12</v>
      </c>
      <c r="D1" t="s">
        <v>27</v>
      </c>
      <c r="E1" t="s">
        <v>16</v>
      </c>
      <c r="F1" t="s">
        <v>29</v>
      </c>
    </row>
    <row r="2" spans="2:6" ht="12.75">
      <c r="B2" t="s">
        <v>6</v>
      </c>
      <c r="C2">
        <v>450</v>
      </c>
      <c r="D2">
        <f>AVERAGE(C2,C6)</f>
        <v>455</v>
      </c>
      <c r="E2">
        <f>D2/C$11</f>
        <v>0.7769477054429029</v>
      </c>
      <c r="F2">
        <f>C2/E2</f>
        <v>579.1895604395604</v>
      </c>
    </row>
    <row r="3" spans="2:6" ht="12.75">
      <c r="B3" t="s">
        <v>7</v>
      </c>
      <c r="C3">
        <v>260</v>
      </c>
      <c r="D3">
        <f>AVERAGE(C3,C7)</f>
        <v>267.5</v>
      </c>
      <c r="E3">
        <f>D3/C$11</f>
        <v>0.4567769477054429</v>
      </c>
      <c r="F3">
        <f aca="true" t="shared" si="0" ref="F3:F9">C3/E3</f>
        <v>569.2056074766355</v>
      </c>
    </row>
    <row r="4" spans="2:6" ht="12.75">
      <c r="B4" t="s">
        <v>8</v>
      </c>
      <c r="C4">
        <v>660</v>
      </c>
      <c r="D4">
        <f>AVERAGE(C4,C8)</f>
        <v>672.5</v>
      </c>
      <c r="E4">
        <f>D4/C$11</f>
        <v>1.1483457844183564</v>
      </c>
      <c r="F4">
        <f t="shared" si="0"/>
        <v>574.7397769516729</v>
      </c>
    </row>
    <row r="5" spans="2:6" ht="12.75">
      <c r="B5" t="s">
        <v>9</v>
      </c>
      <c r="C5">
        <v>930</v>
      </c>
      <c r="D5">
        <f>AVERAGE(C5,C9)</f>
        <v>947.5</v>
      </c>
      <c r="E5">
        <f>D5/C$11</f>
        <v>1.6179295624332977</v>
      </c>
      <c r="F5">
        <f t="shared" si="0"/>
        <v>574.8087071240105</v>
      </c>
    </row>
    <row r="6" spans="2:6" ht="12.75">
      <c r="B6" t="s">
        <v>6</v>
      </c>
      <c r="C6">
        <v>460</v>
      </c>
      <c r="E6">
        <f>E2</f>
        <v>0.7769477054429029</v>
      </c>
      <c r="F6">
        <f t="shared" si="0"/>
        <v>592.0604395604395</v>
      </c>
    </row>
    <row r="7" spans="2:6" ht="12.75">
      <c r="B7" t="s">
        <v>7</v>
      </c>
      <c r="C7">
        <v>275</v>
      </c>
      <c r="E7">
        <f>E3</f>
        <v>0.4567769477054429</v>
      </c>
      <c r="F7">
        <f t="shared" si="0"/>
        <v>602.0443925233644</v>
      </c>
    </row>
    <row r="8" spans="2:6" ht="12.75">
      <c r="B8" t="s">
        <v>8</v>
      </c>
      <c r="C8">
        <v>685</v>
      </c>
      <c r="E8">
        <f>E4</f>
        <v>1.1483457844183564</v>
      </c>
      <c r="F8">
        <f t="shared" si="0"/>
        <v>596.5102230483271</v>
      </c>
    </row>
    <row r="9" spans="2:6" ht="12.75">
      <c r="B9" t="s">
        <v>9</v>
      </c>
      <c r="C9">
        <v>965</v>
      </c>
      <c r="E9">
        <f>E5</f>
        <v>1.6179295624332977</v>
      </c>
      <c r="F9">
        <f t="shared" si="0"/>
        <v>596.4412928759895</v>
      </c>
    </row>
    <row r="11" spans="2:3" ht="12.75">
      <c r="B11" t="s">
        <v>28</v>
      </c>
      <c r="C11">
        <f>AVERAGE(C2:C9)</f>
        <v>585.625</v>
      </c>
    </row>
    <row r="12" spans="2:8" ht="12.75">
      <c r="B12" s="2" t="s">
        <v>14</v>
      </c>
      <c r="C12" s="2" t="s">
        <v>13</v>
      </c>
      <c r="D12" s="2" t="s">
        <v>16</v>
      </c>
      <c r="E12" s="2" t="s">
        <v>17</v>
      </c>
      <c r="F12" s="2" t="s">
        <v>19</v>
      </c>
      <c r="G12" s="2" t="s">
        <v>20</v>
      </c>
      <c r="H12" s="2" t="s">
        <v>30</v>
      </c>
    </row>
    <row r="13" spans="2:8" ht="12.75">
      <c r="B13" s="2">
        <v>9</v>
      </c>
      <c r="C13">
        <f>566.53+4.2435*B13</f>
        <v>604.7215</v>
      </c>
      <c r="D13">
        <f>E6</f>
        <v>0.7769477054429029</v>
      </c>
      <c r="E13" s="3">
        <f>C13*D13</f>
        <v>469.8369818569904</v>
      </c>
      <c r="F13">
        <v>480</v>
      </c>
      <c r="G13">
        <f>E13-F13</f>
        <v>-10.163018143009594</v>
      </c>
      <c r="H13">
        <f>ABS(G13)</f>
        <v>10.163018143009594</v>
      </c>
    </row>
    <row r="14" spans="2:8" ht="12.75">
      <c r="B14" s="2">
        <v>10</v>
      </c>
      <c r="C14">
        <f>566.53+4.2435*B14</f>
        <v>608.9649999999999</v>
      </c>
      <c r="D14">
        <f>E7</f>
        <v>0.4567769477054429</v>
      </c>
      <c r="E14" s="3">
        <f>C14*D14</f>
        <v>278.161173959445</v>
      </c>
      <c r="F14">
        <v>270</v>
      </c>
      <c r="G14">
        <f>E14-F14</f>
        <v>8.161173959445023</v>
      </c>
      <c r="H14">
        <f>ABS(G14)</f>
        <v>8.161173959445023</v>
      </c>
    </row>
    <row r="15" spans="2:8" ht="12.75">
      <c r="B15" s="2">
        <v>11</v>
      </c>
      <c r="C15">
        <f>566.53+4.2435*B15</f>
        <v>613.2085</v>
      </c>
      <c r="D15">
        <f>E8</f>
        <v>1.1483457844183564</v>
      </c>
      <c r="E15" s="3">
        <f>C15*D15</f>
        <v>704.1753959445036</v>
      </c>
      <c r="F15">
        <v>720</v>
      </c>
      <c r="G15">
        <f>E15-F15</f>
        <v>-15.824604055496366</v>
      </c>
      <c r="H15">
        <f>ABS(G15)</f>
        <v>15.824604055496366</v>
      </c>
    </row>
    <row r="16" spans="2:8" ht="12.75">
      <c r="B16" s="2">
        <v>12</v>
      </c>
      <c r="C16">
        <f>566.53+4.2435*B16</f>
        <v>617.452</v>
      </c>
      <c r="D16">
        <f>E9</f>
        <v>1.6179295624332977</v>
      </c>
      <c r="E16" s="3">
        <f>C16*D16</f>
        <v>998.9938441835645</v>
      </c>
      <c r="F16">
        <v>980</v>
      </c>
      <c r="G16">
        <f>E16-F16</f>
        <v>18.993844183564534</v>
      </c>
      <c r="H16">
        <f>ABS(G16)</f>
        <v>18.993844183564534</v>
      </c>
    </row>
    <row r="18" spans="7:8" ht="12.75">
      <c r="G18" s="1">
        <f>AVERAGE(G13:G16)</f>
        <v>0.29184898612589905</v>
      </c>
      <c r="H18" s="1">
        <f>AVERAGE(H13:H16)</f>
        <v>13.285660085378879</v>
      </c>
    </row>
    <row r="19" spans="7:8" ht="12.75">
      <c r="G19" s="2" t="s">
        <v>23</v>
      </c>
      <c r="H19" s="2" t="s">
        <v>25</v>
      </c>
    </row>
  </sheetData>
  <printOptions/>
  <pageMargins left="0.2" right="0.2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2">
      <selection activeCell="G18" sqref="G18"/>
    </sheetView>
  </sheetViews>
  <sheetFormatPr defaultColWidth="9.140625" defaultRowHeight="12.75"/>
  <cols>
    <col min="4" max="4" width="12.00390625" style="0" bestFit="1" customWidth="1"/>
  </cols>
  <sheetData>
    <row r="1" spans="2:6" ht="12.75">
      <c r="B1" t="s">
        <v>26</v>
      </c>
      <c r="C1" t="s">
        <v>12</v>
      </c>
      <c r="D1" t="s">
        <v>27</v>
      </c>
      <c r="E1" t="s">
        <v>16</v>
      </c>
      <c r="F1" t="s">
        <v>29</v>
      </c>
    </row>
    <row r="2" spans="2:6" ht="12.75">
      <c r="B2" t="s">
        <v>6</v>
      </c>
      <c r="C2" s="2">
        <v>28</v>
      </c>
      <c r="D2" s="4">
        <f>AVERAGE(C2,C6,C10)</f>
        <v>29.333333333333332</v>
      </c>
      <c r="E2">
        <f>D2/C$15</f>
        <v>0.8421052631578947</v>
      </c>
      <c r="F2">
        <f>C2/E2</f>
        <v>33.25</v>
      </c>
    </row>
    <row r="3" spans="2:6" ht="12.75">
      <c r="B3" t="s">
        <v>7</v>
      </c>
      <c r="C3" s="2">
        <v>24</v>
      </c>
      <c r="D3" s="4">
        <f>AVERAGE(C3,C7,C11)</f>
        <v>22.666666666666668</v>
      </c>
      <c r="E3">
        <f>D3/C$15</f>
        <v>0.6507177033492823</v>
      </c>
      <c r="F3">
        <f aca="true" t="shared" si="0" ref="F3:F13">C3/E3</f>
        <v>36.88235294117647</v>
      </c>
    </row>
    <row r="4" spans="2:6" ht="12.75">
      <c r="B4" t="s">
        <v>8</v>
      </c>
      <c r="C4" s="2">
        <v>33</v>
      </c>
      <c r="D4" s="4">
        <f>AVERAGE(C4,C8,C12)</f>
        <v>36.333333333333336</v>
      </c>
      <c r="E4">
        <f>D4/C$15</f>
        <v>1.0430622009569377</v>
      </c>
      <c r="F4">
        <f t="shared" si="0"/>
        <v>31.637614678899087</v>
      </c>
    </row>
    <row r="5" spans="2:6" ht="12.75">
      <c r="B5" t="s">
        <v>9</v>
      </c>
      <c r="C5" s="2">
        <v>51</v>
      </c>
      <c r="D5" s="4">
        <f>AVERAGE(C5,C9,C13)</f>
        <v>51</v>
      </c>
      <c r="E5">
        <f>D5/C$15</f>
        <v>1.464114832535885</v>
      </c>
      <c r="F5">
        <f t="shared" si="0"/>
        <v>34.833333333333336</v>
      </c>
    </row>
    <row r="6" spans="2:6" ht="12.75">
      <c r="B6" t="s">
        <v>6</v>
      </c>
      <c r="C6" s="2">
        <v>26</v>
      </c>
      <c r="E6">
        <f>E2</f>
        <v>0.8421052631578947</v>
      </c>
      <c r="F6">
        <f t="shared" si="0"/>
        <v>30.875</v>
      </c>
    </row>
    <row r="7" spans="2:6" ht="12.75">
      <c r="B7" t="s">
        <v>7</v>
      </c>
      <c r="C7" s="2">
        <v>18</v>
      </c>
      <c r="E7">
        <f aca="true" t="shared" si="1" ref="E7:E13">E3</f>
        <v>0.6507177033492823</v>
      </c>
      <c r="F7">
        <f t="shared" si="0"/>
        <v>27.661764705882355</v>
      </c>
    </row>
    <row r="8" spans="2:6" ht="12.75">
      <c r="B8" t="s">
        <v>8</v>
      </c>
      <c r="C8" s="2">
        <v>34</v>
      </c>
      <c r="E8">
        <f t="shared" si="1"/>
        <v>1.0430622009569377</v>
      </c>
      <c r="F8">
        <f t="shared" si="0"/>
        <v>32.59633027522936</v>
      </c>
    </row>
    <row r="9" spans="2:6" ht="12.75">
      <c r="B9" t="s">
        <v>9</v>
      </c>
      <c r="C9" s="2">
        <v>50</v>
      </c>
      <c r="E9">
        <f t="shared" si="1"/>
        <v>1.464114832535885</v>
      </c>
      <c r="F9">
        <f t="shared" si="0"/>
        <v>34.150326797385624</v>
      </c>
    </row>
    <row r="10" spans="2:6" ht="12.75">
      <c r="B10" t="s">
        <v>6</v>
      </c>
      <c r="C10" s="2">
        <v>34</v>
      </c>
      <c r="E10">
        <f t="shared" si="1"/>
        <v>0.8421052631578947</v>
      </c>
      <c r="F10">
        <f t="shared" si="0"/>
        <v>40.375</v>
      </c>
    </row>
    <row r="11" spans="2:6" ht="12.75">
      <c r="B11" t="s">
        <v>7</v>
      </c>
      <c r="C11" s="2">
        <v>26</v>
      </c>
      <c r="E11">
        <f t="shared" si="1"/>
        <v>0.6507177033492823</v>
      </c>
      <c r="F11">
        <f t="shared" si="0"/>
        <v>39.95588235294118</v>
      </c>
    </row>
    <row r="12" spans="2:6" ht="12.75">
      <c r="B12" t="s">
        <v>8</v>
      </c>
      <c r="C12" s="2">
        <v>42</v>
      </c>
      <c r="E12">
        <f t="shared" si="1"/>
        <v>1.0430622009569377</v>
      </c>
      <c r="F12">
        <f t="shared" si="0"/>
        <v>40.26605504587156</v>
      </c>
    </row>
    <row r="13" spans="2:6" ht="12.75">
      <c r="B13" t="s">
        <v>9</v>
      </c>
      <c r="C13" s="2">
        <v>52</v>
      </c>
      <c r="E13">
        <f t="shared" si="1"/>
        <v>1.464114832535885</v>
      </c>
      <c r="F13">
        <f t="shared" si="0"/>
        <v>35.51633986928105</v>
      </c>
    </row>
    <row r="15" ht="12.75">
      <c r="C15" s="4">
        <f>AVERAGE(C2:C13)</f>
        <v>34.833333333333336</v>
      </c>
    </row>
    <row r="17" spans="2:6" ht="12.75">
      <c r="B17" t="s">
        <v>26</v>
      </c>
      <c r="C17" t="s">
        <v>14</v>
      </c>
      <c r="D17" s="2" t="s">
        <v>13</v>
      </c>
      <c r="E17" s="2" t="s">
        <v>16</v>
      </c>
      <c r="F17" t="s">
        <v>17</v>
      </c>
    </row>
    <row r="18" spans="2:6" ht="12.75">
      <c r="B18" t="s">
        <v>6</v>
      </c>
      <c r="C18" s="2">
        <v>13</v>
      </c>
      <c r="D18" s="2">
        <f>31.286+0.5457*C18</f>
        <v>38.3801</v>
      </c>
      <c r="E18" s="2">
        <f>E10</f>
        <v>0.8421052631578947</v>
      </c>
      <c r="F18" s="5">
        <f>D18*E18</f>
        <v>32.32008421052631</v>
      </c>
    </row>
    <row r="19" spans="2:6" ht="12.75">
      <c r="B19" t="s">
        <v>7</v>
      </c>
      <c r="C19" s="2">
        <v>14</v>
      </c>
      <c r="D19" s="2">
        <f>31.286+0.5457*C19</f>
        <v>38.9258</v>
      </c>
      <c r="E19" s="2">
        <f>E11</f>
        <v>0.6507177033492823</v>
      </c>
      <c r="F19" s="5">
        <f>D19*E19</f>
        <v>25.32970717703349</v>
      </c>
    </row>
    <row r="20" spans="2:6" ht="12.75">
      <c r="B20" t="s">
        <v>8</v>
      </c>
      <c r="C20" s="2">
        <v>15</v>
      </c>
      <c r="D20" s="2">
        <f>31.286+0.5457*C20</f>
        <v>39.4715</v>
      </c>
      <c r="E20" s="2">
        <f>E12</f>
        <v>1.0430622009569377</v>
      </c>
      <c r="F20" s="5">
        <f>D20*E20</f>
        <v>41.17122966507176</v>
      </c>
    </row>
    <row r="21" spans="2:6" ht="12.75">
      <c r="B21" t="s">
        <v>9</v>
      </c>
      <c r="C21" s="2">
        <v>16</v>
      </c>
      <c r="D21" s="2">
        <f>31.286+0.5457*C21</f>
        <v>40.0172</v>
      </c>
      <c r="E21" s="2">
        <f>E13</f>
        <v>1.464114832535885</v>
      </c>
      <c r="F21" s="5">
        <f>D21*E21</f>
        <v>58.58977607655502</v>
      </c>
    </row>
  </sheetData>
  <printOptions/>
  <pageMargins left="0.2" right="0.57" top="1" bottom="1" header="0.51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2002-09-03T13:38:28Z</cp:lastPrinted>
  <dcterms:created xsi:type="dcterms:W3CDTF">2002-09-02T18:50:30Z</dcterms:created>
  <dcterms:modified xsi:type="dcterms:W3CDTF">2005-09-12T21:35:27Z</dcterms:modified>
  <cp:category/>
  <cp:version/>
  <cp:contentType/>
  <cp:contentStatus/>
</cp:coreProperties>
</file>