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301" yWindow="180" windowWidth="19020" windowHeight="10110" activeTab="4"/>
  </bookViews>
  <sheets>
    <sheet name="Stats" sheetId="1" r:id="rId1"/>
    <sheet name="Data" sheetId="2" r:id="rId2"/>
    <sheet name="Entrypoint" sheetId="3" r:id="rId3"/>
    <sheet name="Menu" sheetId="4" r:id="rId4"/>
    <sheet name="unformatted" sheetId="5" r:id="rId5"/>
  </sheets>
  <definedNames>
    <definedName name="_Key1" hidden="1">'Data'!$AN$6</definedName>
    <definedName name="_Order1" hidden="1">0</definedName>
    <definedName name="_Sort" hidden="1">'Data'!$A$6:$AN$18</definedName>
    <definedName name="pitchername">'Entrypoint'!$B$42</definedName>
    <definedName name="player_names">'Data'!$A$6:$A$25</definedName>
    <definedName name="_xlnm.Print_Area" localSheetId="0">'Stats'!$A$1:$R$73</definedName>
    <definedName name="searchname">'Entrypoint'!$B$7</definedName>
  </definedNames>
  <calcPr fullCalcOnLoad="1"/>
</workbook>
</file>

<file path=xl/sharedStrings.xml><?xml version="1.0" encoding="utf-8"?>
<sst xmlns="http://schemas.openxmlformats.org/spreadsheetml/2006/main" count="311" uniqueCount="95">
  <si>
    <t>AT</t>
  </si>
  <si>
    <t>REACH</t>
  </si>
  <si>
    <t>ON BASE</t>
  </si>
  <si>
    <t>NAME</t>
  </si>
  <si>
    <t>GAMES</t>
  </si>
  <si>
    <t>BATS</t>
  </si>
  <si>
    <t>RUNS</t>
  </si>
  <si>
    <t>HITS</t>
  </si>
  <si>
    <t>2B</t>
  </si>
  <si>
    <t>3B</t>
  </si>
  <si>
    <t>HR</t>
  </si>
  <si>
    <t>BB</t>
  </si>
  <si>
    <t>SAC</t>
  </si>
  <si>
    <t>ON ERR</t>
  </si>
  <si>
    <t>RBI</t>
  </si>
  <si>
    <t>PCT</t>
  </si>
  <si>
    <t>AVG</t>
  </si>
  <si>
    <t>TOTALS</t>
  </si>
  <si>
    <t>GAME</t>
  </si>
  <si>
    <t>OPPONENT</t>
  </si>
  <si>
    <t>L</t>
  </si>
  <si>
    <t>W</t>
  </si>
  <si>
    <t>*INDICATES PLAYOFF GAME</t>
  </si>
  <si>
    <t xml:space="preserve"> </t>
  </si>
  <si>
    <t>AT BATS</t>
  </si>
  <si>
    <t>ERROR</t>
  </si>
  <si>
    <t>Thru Game #</t>
  </si>
  <si>
    <t>Game by Game Summary</t>
  </si>
  <si>
    <t>SB</t>
  </si>
  <si>
    <t>SO</t>
  </si>
  <si>
    <t xml:space="preserve"> OPPONENT</t>
  </si>
  <si>
    <t>IP</t>
  </si>
  <si>
    <t>AB</t>
  </si>
  <si>
    <t>H</t>
  </si>
  <si>
    <t>R</t>
  </si>
  <si>
    <t>ER</t>
  </si>
  <si>
    <t>Overall  Record</t>
  </si>
  <si>
    <t>PITCHING SUMMARY</t>
  </si>
  <si>
    <t>ERA</t>
  </si>
  <si>
    <t>S</t>
  </si>
  <si>
    <t>#</t>
  </si>
  <si>
    <t>SLUGGING</t>
  </si>
  <si>
    <t>PCT.</t>
  </si>
  <si>
    <t>Num.</t>
  </si>
  <si>
    <t>PLAYER</t>
  </si>
  <si>
    <t>Player Game Data Entry Area</t>
  </si>
  <si>
    <t>Player Pitching Record Entry Area</t>
  </si>
  <si>
    <t>Game Details</t>
  </si>
  <si>
    <t>Opponent</t>
  </si>
  <si>
    <t>Score</t>
  </si>
  <si>
    <t>Win/Loss</t>
  </si>
  <si>
    <t xml:space="preserve">W </t>
  </si>
  <si>
    <t>Written by:</t>
  </si>
  <si>
    <t>Bill Thieke</t>
  </si>
  <si>
    <r>
      <t>©</t>
    </r>
    <r>
      <rPr>
        <sz val="20"/>
        <rFont val="Arial MT"/>
        <family val="0"/>
      </rPr>
      <t xml:space="preserve"> William S. Thieke, 2004</t>
    </r>
  </si>
  <si>
    <t>bthieke@twcny.rr.com</t>
  </si>
  <si>
    <t>Simple BASEBALL Stats V1.0</t>
  </si>
  <si>
    <t>Main Menu</t>
  </si>
  <si>
    <t>This package was written to enable an individual that knows little or nothing about spreadsheets to be able to compile and post comprehensive statistics for any baseball or softball team that they are involved with. I have found that children enjoy "seeing how they are doing" in baseball and softball, and have kept and distributed stats for my son's teams for years!!  If you have any suggestions regarding this program, please do not hesitate to send an email and I will attempt to incorporate them if I can!
Please use the Buttons to enter data and navigate through the program!</t>
  </si>
  <si>
    <t>Use this function to update your worksheet so that you can enter stats for a recently played game….It willl first prompt you to save the file as a new file name….I would suggest giving each game it's own spreadsheet, incase you ever have to go back….(ie. 2004redG1, 2004 redG2, etc.)</t>
  </si>
  <si>
    <t>Use this function to enter players individual stats for the game.  Use the drop down list to select the players name and the tab key to move to the next cell.  Click the "Enter Another Player" button to add subequent player stats.  When finished click "mainmenu" button.</t>
  </si>
  <si>
    <t>Use this function to enter individual pitching stats for the game.  Use the drop down list to select the players name and the tab key to move to the next cell.  Click the "Enter Pitching Stats" button to add additional pitchers stats.  When finished click "mainmenu" button.</t>
  </si>
  <si>
    <t>Use this function to enter game data.  Enter the Team name played, "W" for Win and "L" for loss, and the score, using the tab key to move to the next cell.  Click the "Enter Game Details to enter data and return to the main Menu.</t>
  </si>
  <si>
    <t>Use this function to View stats.  Press the Main Menu button at any time to return to the main menu.</t>
  </si>
  <si>
    <t xml:space="preserve">Use this option to set up your team for the beginning of the season or to reset </t>
  </si>
  <si>
    <t>Shawn Thieke</t>
  </si>
  <si>
    <t>Jamie Shibley</t>
  </si>
  <si>
    <t>Kenny Schunck</t>
  </si>
  <si>
    <t>Michael Cariseo</t>
  </si>
  <si>
    <t>Josh Paduano</t>
  </si>
  <si>
    <t>Brian Wagner</t>
  </si>
  <si>
    <t>Anthony Dunn</t>
  </si>
  <si>
    <t>Eric Schwartz</t>
  </si>
  <si>
    <t>Robbie Walsh</t>
  </si>
  <si>
    <t>Alex Hatem</t>
  </si>
  <si>
    <t>Steve Baker</t>
  </si>
  <si>
    <t>Jerome Bryant</t>
  </si>
  <si>
    <t>Colin Russell</t>
  </si>
  <si>
    <t>Taylor Austin</t>
  </si>
  <si>
    <t>Zach Marsh</t>
  </si>
  <si>
    <t>Joe Emmi</t>
  </si>
  <si>
    <t>Geddes</t>
  </si>
  <si>
    <t>6-5</t>
  </si>
  <si>
    <t>SRS</t>
  </si>
  <si>
    <t>3-0</t>
  </si>
  <si>
    <t xml:space="preserve"> JD Seniors: Rinaldi-  Team Stats</t>
  </si>
  <si>
    <t>Lyncourt</t>
  </si>
  <si>
    <t>1-0</t>
  </si>
  <si>
    <t>Valley</t>
  </si>
  <si>
    <t>14-0</t>
  </si>
  <si>
    <t>10-8</t>
  </si>
  <si>
    <t>6-1</t>
  </si>
  <si>
    <t>FM</t>
  </si>
  <si>
    <t>14-3</t>
  </si>
  <si>
    <t>5-0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</si>
</sst>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
    <numFmt numFmtId="167" formatCode="&quot;Yes&quot;;&quot;Yes&quot;;&quot;No&quot;"/>
    <numFmt numFmtId="168" formatCode="&quot;True&quot;;&quot;True&quot;;&quot;False&quot;"/>
    <numFmt numFmtId="169" formatCode="&quot;On&quot;;&quot;On&quot;;&quot;Off&quot;"/>
  </numFmts>
  <fonts count="22">
    <font>
      <sz val="8"/>
      <name val="Arial MT"/>
      <family val="0"/>
    </font>
    <font>
      <sz val="10"/>
      <name val="Arial"/>
      <family val="0"/>
    </font>
    <font>
      <b/>
      <sz val="14"/>
      <color indexed="12"/>
      <name val="Arial MT"/>
      <family val="2"/>
    </font>
    <font>
      <b/>
      <sz val="8"/>
      <color indexed="12"/>
      <name val="Arial MT"/>
      <family val="2"/>
    </font>
    <font>
      <b/>
      <sz val="14"/>
      <name val="Arial MT"/>
      <family val="2"/>
    </font>
    <font>
      <b/>
      <sz val="8"/>
      <name val="Arial MT"/>
      <family val="2"/>
    </font>
    <font>
      <b/>
      <sz val="8"/>
      <color indexed="10"/>
      <name val="Arial MT"/>
      <family val="2"/>
    </font>
    <font>
      <sz val="14"/>
      <name val="Arial MT"/>
      <family val="2"/>
    </font>
    <font>
      <sz val="8"/>
      <color indexed="12"/>
      <name val="Arial MT"/>
      <family val="0"/>
    </font>
    <font>
      <b/>
      <sz val="12"/>
      <color indexed="12"/>
      <name val="Arial MT"/>
      <family val="0"/>
    </font>
    <font>
      <sz val="12"/>
      <color indexed="12"/>
      <name val="Arial MT"/>
      <family val="0"/>
    </font>
    <font>
      <sz val="16"/>
      <name val="Arial MT"/>
      <family val="0"/>
    </font>
    <font>
      <sz val="8"/>
      <color indexed="9"/>
      <name val="Arial MT"/>
      <family val="0"/>
    </font>
    <font>
      <sz val="20"/>
      <name val="Arial MT"/>
      <family val="0"/>
    </font>
    <font>
      <b/>
      <sz val="20"/>
      <name val="Arial MT"/>
      <family val="0"/>
    </font>
    <font>
      <sz val="20"/>
      <name val="Arial"/>
      <family val="0"/>
    </font>
    <font>
      <u val="single"/>
      <sz val="8"/>
      <color indexed="12"/>
      <name val="Arial MT"/>
      <family val="0"/>
    </font>
    <font>
      <b/>
      <sz val="36"/>
      <color indexed="13"/>
      <name val="Arial MT"/>
      <family val="0"/>
    </font>
    <font>
      <sz val="8"/>
      <color indexed="13"/>
      <name val="Arial MT"/>
      <family val="0"/>
    </font>
    <font>
      <b/>
      <sz val="28"/>
      <color indexed="13"/>
      <name val="Arial MT"/>
      <family val="0"/>
    </font>
    <font>
      <sz val="20"/>
      <color indexed="43"/>
      <name val="Arial MT"/>
      <family val="0"/>
    </font>
    <font>
      <u val="single"/>
      <sz val="8"/>
      <color indexed="36"/>
      <name val="Arial MT"/>
      <family val="0"/>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7"/>
        <bgColor indexed="64"/>
      </patternFill>
    </fill>
  </fills>
  <borders count="31">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ck">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ck">
        <color indexed="8"/>
      </left>
      <right>
        <color indexed="63"/>
      </right>
      <top style="thin">
        <color indexed="8"/>
      </top>
      <bottom>
        <color indexed="63"/>
      </bottom>
    </border>
    <border>
      <left style="thick">
        <color indexed="8"/>
      </left>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1" fillId="0" borderId="0" applyNumberFormat="0" applyFill="0" applyBorder="0" applyAlignment="0" applyProtection="0"/>
    <xf numFmtId="0" fontId="16" fillId="0" borderId="0" applyNumberFormat="0" applyFill="0" applyBorder="0" applyAlignment="0" applyProtection="0"/>
    <xf numFmtId="9" fontId="1" fillId="0" borderId="0" applyFont="0" applyFill="0" applyBorder="0" applyAlignment="0" applyProtection="0"/>
  </cellStyleXfs>
  <cellXfs count="167">
    <xf numFmtId="0" fontId="0" fillId="0" borderId="0" xfId="0" applyAlignment="1">
      <alignment/>
    </xf>
    <xf numFmtId="0" fontId="2" fillId="2" borderId="1" xfId="0" applyFont="1" applyFill="1" applyBorder="1" applyAlignment="1">
      <alignment/>
    </xf>
    <xf numFmtId="0" fontId="2" fillId="2" borderId="2" xfId="0" applyFont="1" applyFill="1" applyBorder="1" applyAlignment="1">
      <alignment/>
    </xf>
    <xf numFmtId="0" fontId="3" fillId="2" borderId="2" xfId="0" applyFont="1" applyFill="1" applyBorder="1" applyAlignment="1">
      <alignment/>
    </xf>
    <xf numFmtId="0" fontId="3" fillId="2" borderId="3" xfId="0" applyFont="1" applyFill="1" applyBorder="1" applyAlignment="1">
      <alignment/>
    </xf>
    <xf numFmtId="0" fontId="2" fillId="2" borderId="4" xfId="0" applyFont="1" applyFill="1" applyBorder="1" applyAlignment="1">
      <alignment/>
    </xf>
    <xf numFmtId="0" fontId="2" fillId="2" borderId="5" xfId="0" applyFont="1" applyFill="1" applyBorder="1" applyAlignment="1">
      <alignment/>
    </xf>
    <xf numFmtId="0" fontId="2" fillId="2" borderId="6" xfId="0" applyFont="1" applyFill="1" applyBorder="1" applyAlignment="1">
      <alignment/>
    </xf>
    <xf numFmtId="0" fontId="4" fillId="2" borderId="6" xfId="0" applyFont="1" applyFill="1" applyBorder="1" applyAlignment="1">
      <alignment/>
    </xf>
    <xf numFmtId="0" fontId="3" fillId="2" borderId="7" xfId="0" applyFont="1" applyFill="1" applyBorder="1" applyAlignment="1">
      <alignment/>
    </xf>
    <xf numFmtId="0" fontId="0" fillId="0" borderId="8" xfId="0" applyBorder="1" applyAlignment="1">
      <alignment/>
    </xf>
    <xf numFmtId="0" fontId="5" fillId="0" borderId="8" xfId="0" applyFont="1" applyBorder="1" applyAlignment="1">
      <alignment/>
    </xf>
    <xf numFmtId="0" fontId="0" fillId="0" borderId="9" xfId="0" applyBorder="1" applyAlignment="1">
      <alignment/>
    </xf>
    <xf numFmtId="0" fontId="5" fillId="0" borderId="6" xfId="0" applyFont="1" applyBorder="1" applyAlignment="1">
      <alignment/>
    </xf>
    <xf numFmtId="164" fontId="0" fillId="0" borderId="9" xfId="0" applyNumberFormat="1" applyBorder="1" applyAlignment="1" applyProtection="1">
      <alignment/>
      <protection/>
    </xf>
    <xf numFmtId="0" fontId="5" fillId="0" borderId="0" xfId="0" applyFont="1" applyAlignment="1">
      <alignment/>
    </xf>
    <xf numFmtId="164" fontId="0" fillId="0" borderId="10" xfId="0" applyNumberFormat="1" applyBorder="1" applyAlignment="1" applyProtection="1">
      <alignment/>
      <protection/>
    </xf>
    <xf numFmtId="165" fontId="6" fillId="0" borderId="0" xfId="0" applyNumberFormat="1" applyFont="1" applyAlignment="1" applyProtection="1">
      <alignment/>
      <protection/>
    </xf>
    <xf numFmtId="165" fontId="5" fillId="0" borderId="0" xfId="0" applyNumberFormat="1" applyFont="1" applyAlignment="1" applyProtection="1">
      <alignment/>
      <protection/>
    </xf>
    <xf numFmtId="0" fontId="2" fillId="2" borderId="11" xfId="0" applyFont="1" applyFill="1" applyBorder="1" applyAlignment="1">
      <alignment/>
    </xf>
    <xf numFmtId="0" fontId="2" fillId="2" borderId="12" xfId="0" applyFont="1" applyFill="1" applyBorder="1" applyAlignment="1">
      <alignment/>
    </xf>
    <xf numFmtId="0" fontId="2" fillId="2" borderId="13" xfId="0" applyFont="1" applyFill="1" applyBorder="1" applyAlignment="1">
      <alignment/>
    </xf>
    <xf numFmtId="0" fontId="7" fillId="0" borderId="0" xfId="0" applyFont="1" applyAlignment="1">
      <alignment/>
    </xf>
    <xf numFmtId="0" fontId="0" fillId="0" borderId="14" xfId="0" applyBorder="1" applyAlignment="1">
      <alignment/>
    </xf>
    <xf numFmtId="0" fontId="0" fillId="3" borderId="9" xfId="0" applyFill="1" applyBorder="1" applyAlignment="1">
      <alignment/>
    </xf>
    <xf numFmtId="0" fontId="0" fillId="0" borderId="6" xfId="0" applyBorder="1" applyAlignment="1">
      <alignment/>
    </xf>
    <xf numFmtId="0" fontId="0" fillId="0" borderId="7" xfId="0" applyBorder="1" applyAlignment="1">
      <alignment/>
    </xf>
    <xf numFmtId="165" fontId="0" fillId="0" borderId="7" xfId="0" applyNumberFormat="1" applyBorder="1" applyAlignment="1" applyProtection="1">
      <alignment/>
      <protection/>
    </xf>
    <xf numFmtId="165" fontId="0" fillId="0" borderId="5" xfId="0" applyNumberFormat="1" applyBorder="1" applyAlignment="1" applyProtection="1">
      <alignment/>
      <protection/>
    </xf>
    <xf numFmtId="165" fontId="0" fillId="0" borderId="10" xfId="0" applyNumberFormat="1" applyBorder="1" applyAlignment="1" applyProtection="1">
      <alignment/>
      <protection/>
    </xf>
    <xf numFmtId="0" fontId="0" fillId="0" borderId="4" xfId="0" applyBorder="1" applyAlignment="1">
      <alignment horizontal="center"/>
    </xf>
    <xf numFmtId="0" fontId="5" fillId="0" borderId="10" xfId="0" applyFont="1" applyBorder="1" applyAlignment="1">
      <alignment horizontal="center"/>
    </xf>
    <xf numFmtId="0" fontId="0" fillId="0" borderId="0" xfId="0" applyAlignment="1">
      <alignment horizontal="left"/>
    </xf>
    <xf numFmtId="0" fontId="0" fillId="3" borderId="0" xfId="0" applyFill="1" applyAlignment="1">
      <alignment/>
    </xf>
    <xf numFmtId="0" fontId="0" fillId="0" borderId="4" xfId="0" applyBorder="1" applyAlignment="1">
      <alignment/>
    </xf>
    <xf numFmtId="0" fontId="2" fillId="2" borderId="2" xfId="0" applyFont="1" applyFill="1" applyBorder="1" applyAlignment="1">
      <alignment horizontal="center"/>
    </xf>
    <xf numFmtId="0" fontId="2" fillId="2" borderId="6" xfId="0" applyFont="1" applyFill="1" applyBorder="1" applyAlignment="1">
      <alignment horizontal="center"/>
    </xf>
    <xf numFmtId="0" fontId="5" fillId="0" borderId="5" xfId="0" applyFont="1" applyBorder="1" applyAlignment="1">
      <alignment horizontal="center"/>
    </xf>
    <xf numFmtId="0" fontId="2" fillId="2" borderId="12" xfId="0" applyFont="1" applyFill="1" applyBorder="1" applyAlignment="1">
      <alignment horizontal="center"/>
    </xf>
    <xf numFmtId="0" fontId="0" fillId="0" borderId="0" xfId="0" applyAlignment="1">
      <alignment horizontal="center"/>
    </xf>
    <xf numFmtId="0" fontId="0" fillId="0" borderId="0" xfId="0" applyBorder="1" applyAlignment="1">
      <alignment/>
    </xf>
    <xf numFmtId="0" fontId="0" fillId="0" borderId="15" xfId="0" applyBorder="1" applyAlignment="1">
      <alignment/>
    </xf>
    <xf numFmtId="0" fontId="0" fillId="0" borderId="12" xfId="0" applyBorder="1" applyAlignment="1">
      <alignment/>
    </xf>
    <xf numFmtId="0" fontId="0" fillId="0" borderId="13" xfId="0" applyBorder="1" applyAlignment="1">
      <alignment/>
    </xf>
    <xf numFmtId="0" fontId="5" fillId="0" borderId="4"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0" fillId="3" borderId="4" xfId="0" applyFill="1" applyBorder="1" applyAlignment="1">
      <alignment/>
    </xf>
    <xf numFmtId="0" fontId="0" fillId="0" borderId="11" xfId="0" applyBorder="1" applyAlignment="1">
      <alignment/>
    </xf>
    <xf numFmtId="2" fontId="0" fillId="0" borderId="9" xfId="0" applyNumberFormat="1" applyBorder="1" applyAlignment="1">
      <alignment/>
    </xf>
    <xf numFmtId="49" fontId="5" fillId="0" borderId="9" xfId="0" applyNumberFormat="1" applyFont="1" applyBorder="1" applyAlignment="1">
      <alignment horizontal="center"/>
    </xf>
    <xf numFmtId="0" fontId="5" fillId="0" borderId="14" xfId="0" applyFont="1" applyBorder="1" applyAlignment="1">
      <alignment horizontal="center"/>
    </xf>
    <xf numFmtId="0" fontId="4" fillId="4" borderId="5" xfId="0" applyFont="1" applyFill="1" applyBorder="1" applyAlignment="1">
      <alignment/>
    </xf>
    <xf numFmtId="0" fontId="4" fillId="4" borderId="6" xfId="0" applyFont="1" applyFill="1" applyBorder="1" applyAlignment="1">
      <alignment/>
    </xf>
    <xf numFmtId="0" fontId="5" fillId="0" borderId="0" xfId="0" applyFont="1" applyAlignment="1">
      <alignment horizontal="center"/>
    </xf>
    <xf numFmtId="0" fontId="5" fillId="0" borderId="8" xfId="0" applyFont="1" applyBorder="1" applyAlignment="1">
      <alignment/>
    </xf>
    <xf numFmtId="49" fontId="5" fillId="0" borderId="10" xfId="0" applyNumberFormat="1" applyFont="1" applyBorder="1" applyAlignment="1">
      <alignment horizontal="center"/>
    </xf>
    <xf numFmtId="0" fontId="5" fillId="0" borderId="7" xfId="0" applyFont="1" applyBorder="1" applyAlignment="1">
      <alignment horizontal="center"/>
    </xf>
    <xf numFmtId="0" fontId="5" fillId="0" borderId="3" xfId="0" applyFont="1" applyBorder="1" applyAlignment="1">
      <alignment/>
    </xf>
    <xf numFmtId="0" fontId="5" fillId="0" borderId="14" xfId="0" applyFont="1" applyBorder="1" applyAlignment="1">
      <alignment/>
    </xf>
    <xf numFmtId="0" fontId="5" fillId="0" borderId="7" xfId="0" applyFont="1" applyBorder="1" applyAlignment="1">
      <alignment/>
    </xf>
    <xf numFmtId="0" fontId="0" fillId="5" borderId="2" xfId="0" applyFill="1" applyBorder="1" applyAlignment="1">
      <alignment/>
    </xf>
    <xf numFmtId="0" fontId="5" fillId="6" borderId="8" xfId="0" applyFont="1" applyFill="1" applyBorder="1" applyAlignment="1">
      <alignment/>
    </xf>
    <xf numFmtId="0" fontId="0" fillId="6" borderId="8" xfId="0" applyFill="1" applyBorder="1" applyAlignment="1">
      <alignment/>
    </xf>
    <xf numFmtId="164" fontId="0" fillId="6" borderId="9" xfId="0" applyNumberFormat="1" applyFill="1" applyBorder="1" applyAlignment="1" applyProtection="1">
      <alignment/>
      <protection/>
    </xf>
    <xf numFmtId="0" fontId="8" fillId="0" borderId="0" xfId="0" applyFont="1" applyAlignment="1">
      <alignment/>
    </xf>
    <xf numFmtId="0" fontId="0" fillId="6" borderId="14" xfId="0" applyFill="1" applyBorder="1" applyAlignment="1">
      <alignment/>
    </xf>
    <xf numFmtId="2" fontId="0" fillId="6" borderId="9" xfId="0" applyNumberFormat="1" applyFill="1" applyBorder="1" applyAlignment="1">
      <alignment/>
    </xf>
    <xf numFmtId="0" fontId="0" fillId="0" borderId="2" xfId="0" applyBorder="1" applyAlignment="1">
      <alignment/>
    </xf>
    <xf numFmtId="0" fontId="0" fillId="6" borderId="0" xfId="0" applyFill="1" applyBorder="1" applyAlignment="1">
      <alignment/>
    </xf>
    <xf numFmtId="0" fontId="5" fillId="0" borderId="2" xfId="0" applyFont="1" applyBorder="1" applyAlignment="1">
      <alignment/>
    </xf>
    <xf numFmtId="0" fontId="5" fillId="0" borderId="1" xfId="0" applyFont="1" applyBorder="1" applyAlignment="1">
      <alignment horizontal="center"/>
    </xf>
    <xf numFmtId="0" fontId="0" fillId="0" borderId="1" xfId="0" applyBorder="1" applyAlignment="1">
      <alignment/>
    </xf>
    <xf numFmtId="0" fontId="0" fillId="0" borderId="16" xfId="0" applyBorder="1" applyAlignment="1">
      <alignment/>
    </xf>
    <xf numFmtId="164" fontId="0" fillId="0" borderId="0" xfId="0" applyNumberFormat="1" applyBorder="1" applyAlignment="1" applyProtection="1">
      <alignment/>
      <protection/>
    </xf>
    <xf numFmtId="166" fontId="0" fillId="0" borderId="8" xfId="0" applyNumberFormat="1" applyBorder="1" applyAlignment="1">
      <alignment/>
    </xf>
    <xf numFmtId="166" fontId="0" fillId="6" borderId="8" xfId="0" applyNumberFormat="1" applyFill="1" applyBorder="1" applyAlignment="1">
      <alignment/>
    </xf>
    <xf numFmtId="0" fontId="4" fillId="5" borderId="15" xfId="0" applyFont="1" applyFill="1" applyBorder="1" applyAlignment="1">
      <alignment/>
    </xf>
    <xf numFmtId="0" fontId="4" fillId="5" borderId="13" xfId="0" applyFont="1" applyFill="1" applyBorder="1" applyAlignment="1">
      <alignment/>
    </xf>
    <xf numFmtId="0" fontId="4" fillId="5" borderId="4" xfId="0" applyFont="1" applyFill="1" applyBorder="1" applyAlignment="1">
      <alignment/>
    </xf>
    <xf numFmtId="2" fontId="4" fillId="5" borderId="4" xfId="0" applyNumberFormat="1" applyFont="1" applyFill="1" applyBorder="1" applyAlignment="1">
      <alignment/>
    </xf>
    <xf numFmtId="0" fontId="4" fillId="0" borderId="4" xfId="0" applyFont="1" applyBorder="1" applyAlignment="1">
      <alignment horizontal="center"/>
    </xf>
    <xf numFmtId="0" fontId="5" fillId="0" borderId="5" xfId="0" applyFont="1" applyBorder="1" applyAlignment="1">
      <alignment/>
    </xf>
    <xf numFmtId="0" fontId="0" fillId="6" borderId="8" xfId="0" applyFill="1" applyBorder="1" applyAlignment="1">
      <alignment horizontal="right"/>
    </xf>
    <xf numFmtId="164" fontId="0" fillId="7" borderId="9" xfId="0" applyNumberFormat="1" applyFill="1" applyBorder="1" applyAlignment="1" applyProtection="1">
      <alignment/>
      <protection/>
    </xf>
    <xf numFmtId="0" fontId="5" fillId="0" borderId="5" xfId="0" applyFont="1" applyBorder="1" applyAlignment="1" quotePrefix="1">
      <alignment horizontal="center"/>
    </xf>
    <xf numFmtId="49" fontId="5" fillId="0" borderId="8" xfId="0" applyNumberFormat="1" applyFont="1" applyBorder="1" applyAlignment="1">
      <alignment horizontal="center"/>
    </xf>
    <xf numFmtId="0" fontId="5" fillId="0" borderId="8" xfId="0" applyFont="1" applyBorder="1" applyAlignment="1">
      <alignment horizontal="center"/>
    </xf>
    <xf numFmtId="0" fontId="5" fillId="6" borderId="8" xfId="0" applyFont="1" applyFill="1" applyBorder="1" applyAlignment="1">
      <alignment horizontal="center"/>
    </xf>
    <xf numFmtId="0" fontId="5" fillId="0" borderId="16" xfId="0" applyFont="1" applyBorder="1" applyAlignment="1">
      <alignment horizontal="center"/>
    </xf>
    <xf numFmtId="1" fontId="4" fillId="0" borderId="4" xfId="0" applyNumberFormat="1" applyFont="1" applyBorder="1" applyAlignment="1">
      <alignment horizontal="center" vertical="center"/>
    </xf>
    <xf numFmtId="0" fontId="0" fillId="0" borderId="17" xfId="0" applyBorder="1" applyAlignment="1">
      <alignment/>
    </xf>
    <xf numFmtId="0" fontId="0" fillId="6" borderId="18" xfId="0" applyFill="1" applyBorder="1" applyAlignment="1">
      <alignment/>
    </xf>
    <xf numFmtId="0" fontId="0" fillId="0" borderId="18" xfId="0" applyBorder="1" applyAlignment="1">
      <alignment/>
    </xf>
    <xf numFmtId="166" fontId="0" fillId="0" borderId="9" xfId="0" applyNumberFormat="1" applyBorder="1" applyAlignment="1">
      <alignment/>
    </xf>
    <xf numFmtId="166" fontId="0" fillId="6" borderId="9" xfId="0" applyNumberFormat="1" applyFill="1" applyBorder="1" applyAlignment="1">
      <alignment/>
    </xf>
    <xf numFmtId="166" fontId="4" fillId="4" borderId="10" xfId="0" applyNumberFormat="1" applyFont="1" applyFill="1" applyBorder="1" applyAlignment="1">
      <alignment/>
    </xf>
    <xf numFmtId="0" fontId="0" fillId="0" borderId="1" xfId="0" applyBorder="1" applyAlignment="1">
      <alignment horizontal="center"/>
    </xf>
    <xf numFmtId="0" fontId="4" fillId="4" borderId="5" xfId="0" applyFont="1" applyFill="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8" xfId="0" applyFont="1" applyBorder="1" applyAlignment="1">
      <alignment horizontal="left"/>
    </xf>
    <xf numFmtId="0" fontId="5" fillId="6" borderId="8" xfId="0" applyFont="1" applyFill="1" applyBorder="1" applyAlignment="1">
      <alignment horizontal="left"/>
    </xf>
    <xf numFmtId="0" fontId="5" fillId="7" borderId="8" xfId="0" applyFont="1" applyFill="1" applyBorder="1" applyAlignment="1">
      <alignment horizontal="left"/>
    </xf>
    <xf numFmtId="0" fontId="0" fillId="0" borderId="11" xfId="0" applyBorder="1" applyAlignment="1">
      <alignment horizontal="left"/>
    </xf>
    <xf numFmtId="0" fontId="0" fillId="0" borderId="8" xfId="0" applyBorder="1" applyAlignment="1">
      <alignment horizontal="left"/>
    </xf>
    <xf numFmtId="0" fontId="0" fillId="0" borderId="5" xfId="0" applyBorder="1" applyAlignment="1">
      <alignment horizontal="left"/>
    </xf>
    <xf numFmtId="0" fontId="0" fillId="0" borderId="0" xfId="0" applyAlignment="1" quotePrefix="1">
      <alignment horizontal="left"/>
    </xf>
    <xf numFmtId="166" fontId="0" fillId="7" borderId="8" xfId="0" applyNumberFormat="1" applyFill="1" applyBorder="1" applyAlignment="1">
      <alignment/>
    </xf>
    <xf numFmtId="0" fontId="0" fillId="0" borderId="18" xfId="0" applyFont="1" applyBorder="1" applyAlignment="1">
      <alignment/>
    </xf>
    <xf numFmtId="0" fontId="0" fillId="5" borderId="16" xfId="0" applyFill="1" applyBorder="1" applyAlignment="1">
      <alignment/>
    </xf>
    <xf numFmtId="0" fontId="5" fillId="5" borderId="16" xfId="0" applyFont="1" applyFill="1" applyBorder="1" applyAlignment="1">
      <alignment horizontal="center"/>
    </xf>
    <xf numFmtId="0" fontId="5" fillId="5" borderId="9" xfId="0" applyFont="1" applyFill="1" applyBorder="1" applyAlignment="1">
      <alignment horizontal="center"/>
    </xf>
    <xf numFmtId="0" fontId="5" fillId="5" borderId="9" xfId="0" applyFont="1" applyFill="1" applyBorder="1" applyAlignment="1">
      <alignment horizontal="center"/>
    </xf>
    <xf numFmtId="0" fontId="0" fillId="0" borderId="0" xfId="0" applyAlignment="1">
      <alignment/>
    </xf>
    <xf numFmtId="0" fontId="12" fillId="0" borderId="0" xfId="0" applyFont="1" applyBorder="1" applyAlignment="1">
      <alignment/>
    </xf>
    <xf numFmtId="2" fontId="0" fillId="0" borderId="16" xfId="0" applyNumberFormat="1" applyBorder="1" applyAlignment="1">
      <alignment/>
    </xf>
    <xf numFmtId="2" fontId="0" fillId="0" borderId="10" xfId="0" applyNumberFormat="1" applyBorder="1" applyAlignment="1">
      <alignment/>
    </xf>
    <xf numFmtId="0" fontId="5" fillId="5" borderId="10" xfId="0" applyFont="1" applyFill="1" applyBorder="1" applyAlignment="1">
      <alignment horizontal="center"/>
    </xf>
    <xf numFmtId="0" fontId="0" fillId="8" borderId="0" xfId="0" applyFill="1" applyAlignment="1">
      <alignment/>
    </xf>
    <xf numFmtId="0" fontId="0" fillId="0" borderId="19" xfId="0" applyBorder="1" applyAlignment="1">
      <alignment horizontal="center"/>
    </xf>
    <xf numFmtId="0" fontId="11" fillId="0" borderId="0" xfId="0" applyFont="1" applyAlignment="1">
      <alignment horizontal="center"/>
    </xf>
    <xf numFmtId="0" fontId="5" fillId="5" borderId="20" xfId="0" applyFont="1" applyFill="1" applyBorder="1" applyAlignment="1">
      <alignment horizontal="center"/>
    </xf>
    <xf numFmtId="0" fontId="5" fillId="6" borderId="8" xfId="0" applyFont="1" applyFill="1" applyBorder="1" applyAlignment="1">
      <alignment/>
    </xf>
    <xf numFmtId="0" fontId="5" fillId="5" borderId="21" xfId="0" applyFont="1" applyFill="1" applyBorder="1" applyAlignment="1">
      <alignment horizontal="center"/>
    </xf>
    <xf numFmtId="0" fontId="5" fillId="5" borderId="22" xfId="0" applyFont="1" applyFill="1" applyBorder="1" applyAlignment="1">
      <alignment horizontal="center"/>
    </xf>
    <xf numFmtId="0" fontId="5" fillId="5" borderId="23" xfId="0" applyFont="1" applyFill="1" applyBorder="1" applyAlignment="1">
      <alignment horizontal="center"/>
    </xf>
    <xf numFmtId="49" fontId="0" fillId="0" borderId="24" xfId="0" applyNumberFormat="1" applyBorder="1" applyAlignment="1">
      <alignment horizontal="center"/>
    </xf>
    <xf numFmtId="0" fontId="0" fillId="3" borderId="16" xfId="0" applyFill="1" applyBorder="1" applyAlignment="1">
      <alignment/>
    </xf>
    <xf numFmtId="164" fontId="0" fillId="0" borderId="16" xfId="0" applyNumberFormat="1" applyBorder="1" applyAlignment="1" applyProtection="1">
      <alignment/>
      <protection/>
    </xf>
    <xf numFmtId="0" fontId="0" fillId="0" borderId="8" xfId="0" applyFont="1" applyBorder="1" applyAlignment="1">
      <alignment/>
    </xf>
    <xf numFmtId="0" fontId="0" fillId="6" borderId="8" xfId="0" applyFont="1" applyFill="1" applyBorder="1" applyAlignment="1">
      <alignment/>
    </xf>
    <xf numFmtId="166" fontId="4" fillId="4" borderId="5" xfId="0" applyNumberFormat="1" applyFont="1" applyFill="1" applyBorder="1" applyAlignment="1">
      <alignment/>
    </xf>
    <xf numFmtId="0" fontId="5" fillId="6" borderId="0" xfId="0" applyFont="1" applyFill="1" applyBorder="1" applyAlignment="1">
      <alignment/>
    </xf>
    <xf numFmtId="0" fontId="5" fillId="0" borderId="1" xfId="0" applyFont="1" applyBorder="1" applyAlignment="1">
      <alignment/>
    </xf>
    <xf numFmtId="0" fontId="9" fillId="5" borderId="1" xfId="0" applyFont="1" applyFill="1" applyBorder="1" applyAlignment="1">
      <alignment horizontal="right" vertical="center" wrapText="1"/>
    </xf>
    <xf numFmtId="0" fontId="10" fillId="0" borderId="3" xfId="0" applyFont="1" applyBorder="1" applyAlignment="1">
      <alignment horizontal="right" vertical="center" wrapText="1"/>
    </xf>
    <xf numFmtId="0" fontId="10" fillId="0" borderId="5" xfId="0" applyFont="1" applyBorder="1" applyAlignment="1">
      <alignment horizontal="right" vertical="center" wrapText="1"/>
    </xf>
    <xf numFmtId="0" fontId="10" fillId="0" borderId="7" xfId="0" applyFont="1" applyBorder="1" applyAlignment="1">
      <alignment horizontal="right" vertical="center" wrapText="1"/>
    </xf>
    <xf numFmtId="0" fontId="0" fillId="0" borderId="11" xfId="0" applyBorder="1" applyAlignment="1">
      <alignment horizontal="center"/>
    </xf>
    <xf numFmtId="0" fontId="0" fillId="0" borderId="13" xfId="0" applyBorder="1" applyAlignment="1">
      <alignment horizontal="center"/>
    </xf>
    <xf numFmtId="0" fontId="4" fillId="0" borderId="11" xfId="0" applyFont="1" applyBorder="1" applyAlignment="1">
      <alignment horizontal="center"/>
    </xf>
    <xf numFmtId="0" fontId="4" fillId="0" borderId="13" xfId="0" applyFont="1" applyBorder="1" applyAlignment="1">
      <alignment horizontal="center"/>
    </xf>
    <xf numFmtId="166" fontId="4" fillId="0" borderId="11" xfId="0" applyNumberFormat="1" applyFont="1" applyBorder="1" applyAlignment="1">
      <alignment horizontal="center" vertical="center"/>
    </xf>
    <xf numFmtId="166" fontId="4" fillId="0" borderId="13" xfId="0" applyNumberFormat="1" applyFont="1" applyBorder="1" applyAlignment="1">
      <alignment horizontal="center" vertical="center"/>
    </xf>
    <xf numFmtId="0" fontId="11" fillId="0" borderId="0" xfId="0" applyFont="1" applyAlignment="1">
      <alignment horizontal="center"/>
    </xf>
    <xf numFmtId="0" fontId="0" fillId="7" borderId="0" xfId="0" applyFill="1" applyAlignment="1">
      <alignment vertical="top" wrapText="1"/>
    </xf>
    <xf numFmtId="0" fontId="0" fillId="7" borderId="0" xfId="0" applyFill="1" applyAlignment="1">
      <alignment wrapText="1"/>
    </xf>
    <xf numFmtId="0" fontId="16" fillId="8" borderId="0" xfId="20" applyFill="1" applyAlignment="1">
      <alignment horizontal="center"/>
    </xf>
    <xf numFmtId="0" fontId="0" fillId="8" borderId="0" xfId="0" applyFill="1" applyAlignment="1">
      <alignment horizontal="center"/>
    </xf>
    <xf numFmtId="0" fontId="0" fillId="7" borderId="21" xfId="0" applyFill="1" applyBorder="1" applyAlignment="1">
      <alignment horizontal="center" vertical="center" wrapText="1"/>
    </xf>
    <xf numFmtId="0" fontId="0" fillId="7" borderId="25" xfId="0" applyFill="1" applyBorder="1" applyAlignment="1">
      <alignment horizontal="center" vertical="center" wrapText="1"/>
    </xf>
    <xf numFmtId="0" fontId="0" fillId="7" borderId="26" xfId="0" applyFill="1" applyBorder="1" applyAlignment="1">
      <alignment horizontal="center" vertical="center" wrapText="1"/>
    </xf>
    <xf numFmtId="0" fontId="0" fillId="7" borderId="27" xfId="0" applyFill="1" applyBorder="1" applyAlignment="1">
      <alignment horizontal="center" vertical="center" wrapText="1"/>
    </xf>
    <xf numFmtId="0" fontId="0" fillId="7" borderId="0" xfId="0" applyFill="1" applyBorder="1" applyAlignment="1">
      <alignment horizontal="center" vertical="center" wrapText="1"/>
    </xf>
    <xf numFmtId="0" fontId="0" fillId="7" borderId="28" xfId="0" applyFill="1" applyBorder="1" applyAlignment="1">
      <alignment horizontal="center" vertical="center" wrapText="1"/>
    </xf>
    <xf numFmtId="0" fontId="0" fillId="7" borderId="22" xfId="0" applyFill="1" applyBorder="1" applyAlignment="1">
      <alignment horizontal="center" vertical="center" wrapText="1"/>
    </xf>
    <xf numFmtId="0" fontId="0" fillId="7" borderId="29" xfId="0" applyFill="1" applyBorder="1" applyAlignment="1">
      <alignment horizontal="center" vertical="center" wrapText="1"/>
    </xf>
    <xf numFmtId="0" fontId="0" fillId="7" borderId="30" xfId="0" applyFill="1" applyBorder="1" applyAlignment="1">
      <alignment horizontal="center" vertical="center" wrapText="1"/>
    </xf>
    <xf numFmtId="0" fontId="17" fillId="8" borderId="0" xfId="0" applyFont="1" applyFill="1" applyAlignment="1">
      <alignment horizontal="center"/>
    </xf>
    <xf numFmtId="0" fontId="18" fillId="8" borderId="0" xfId="0" applyFont="1" applyFill="1" applyAlignment="1">
      <alignment horizontal="center"/>
    </xf>
    <xf numFmtId="0" fontId="15" fillId="8" borderId="0" xfId="0" applyFont="1" applyFill="1" applyAlignment="1">
      <alignment horizontal="center"/>
    </xf>
    <xf numFmtId="0" fontId="13" fillId="8" borderId="0" xfId="0" applyFont="1" applyFill="1" applyAlignment="1">
      <alignment horizontal="center"/>
    </xf>
    <xf numFmtId="0" fontId="19" fillId="8" borderId="0" xfId="0" applyFont="1" applyFill="1" applyAlignment="1">
      <alignment horizontal="center"/>
    </xf>
    <xf numFmtId="0" fontId="20" fillId="8" borderId="0" xfId="0" applyFont="1" applyFill="1" applyAlignment="1">
      <alignment horizontal="center"/>
    </xf>
    <xf numFmtId="0" fontId="14" fillId="8"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0.emf" /><Relationship Id="rId3" Type="http://schemas.openxmlformats.org/officeDocument/2006/relationships/image" Target="../media/image1.emf" /><Relationship Id="rId4" Type="http://schemas.openxmlformats.org/officeDocument/2006/relationships/image" Target="../media/image11.emf" /><Relationship Id="rId5" Type="http://schemas.openxmlformats.org/officeDocument/2006/relationships/image" Target="../media/image12.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9.emf" /><Relationship Id="rId4" Type="http://schemas.openxmlformats.org/officeDocument/2006/relationships/image" Target="../media/image2.emf" /><Relationship Id="rId5" Type="http://schemas.openxmlformats.org/officeDocument/2006/relationships/image" Target="../media/image7.emf" /><Relationship Id="rId6"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361950</xdr:colOff>
      <xdr:row>0</xdr:row>
      <xdr:rowOff>114300</xdr:rowOff>
    </xdr:from>
    <xdr:to>
      <xdr:col>17</xdr:col>
      <xdr:colOff>495300</xdr:colOff>
      <xdr:row>1</xdr:row>
      <xdr:rowOff>190500</xdr:rowOff>
    </xdr:to>
    <xdr:pic>
      <xdr:nvPicPr>
        <xdr:cNvPr id="1" name="mainmenu2"/>
        <xdr:cNvPicPr preferRelativeResize="1">
          <a:picLocks noChangeAspect="1"/>
        </xdr:cNvPicPr>
      </xdr:nvPicPr>
      <xdr:blipFill>
        <a:blip r:embed="rId1"/>
        <a:stretch>
          <a:fillRect/>
        </a:stretch>
      </xdr:blipFill>
      <xdr:spPr>
        <a:xfrm>
          <a:off x="8124825" y="114300"/>
          <a:ext cx="13716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266700</xdr:colOff>
      <xdr:row>8</xdr:row>
      <xdr:rowOff>0</xdr:rowOff>
    </xdr:from>
    <xdr:to>
      <xdr:col>8</xdr:col>
      <xdr:colOff>47625</xdr:colOff>
      <xdr:row>10</xdr:row>
      <xdr:rowOff>19050</xdr:rowOff>
    </xdr:to>
    <xdr:pic>
      <xdr:nvPicPr>
        <xdr:cNvPr id="1" name="Enterplayer"/>
        <xdr:cNvPicPr preferRelativeResize="1">
          <a:picLocks noChangeAspect="1"/>
        </xdr:cNvPicPr>
      </xdr:nvPicPr>
      <xdr:blipFill>
        <a:blip r:embed="rId1"/>
        <a:stretch>
          <a:fillRect/>
        </a:stretch>
      </xdr:blipFill>
      <xdr:spPr>
        <a:xfrm>
          <a:off x="3619500" y="1371600"/>
          <a:ext cx="1581150" cy="304800"/>
        </a:xfrm>
        <a:prstGeom prst="rect">
          <a:avLst/>
        </a:prstGeom>
        <a:noFill/>
        <a:ln w="9525" cmpd="sng">
          <a:noFill/>
        </a:ln>
      </xdr:spPr>
    </xdr:pic>
    <xdr:clientData/>
  </xdr:twoCellAnchor>
  <xdr:twoCellAnchor editAs="oneCell">
    <xdr:from>
      <xdr:col>4</xdr:col>
      <xdr:colOff>161925</xdr:colOff>
      <xdr:row>44</xdr:row>
      <xdr:rowOff>19050</xdr:rowOff>
    </xdr:from>
    <xdr:to>
      <xdr:col>6</xdr:col>
      <xdr:colOff>466725</xdr:colOff>
      <xdr:row>46</xdr:row>
      <xdr:rowOff>38100</xdr:rowOff>
    </xdr:to>
    <xdr:pic>
      <xdr:nvPicPr>
        <xdr:cNvPr id="2" name="enterpitcher"/>
        <xdr:cNvPicPr preferRelativeResize="1">
          <a:picLocks noChangeAspect="1"/>
        </xdr:cNvPicPr>
      </xdr:nvPicPr>
      <xdr:blipFill>
        <a:blip r:embed="rId2"/>
        <a:stretch>
          <a:fillRect/>
        </a:stretch>
      </xdr:blipFill>
      <xdr:spPr>
        <a:xfrm>
          <a:off x="2800350" y="6905625"/>
          <a:ext cx="1619250" cy="304800"/>
        </a:xfrm>
        <a:prstGeom prst="rect">
          <a:avLst/>
        </a:prstGeom>
        <a:noFill/>
        <a:ln w="9525" cmpd="sng">
          <a:noFill/>
        </a:ln>
      </xdr:spPr>
    </xdr:pic>
    <xdr:clientData/>
  </xdr:twoCellAnchor>
  <xdr:twoCellAnchor editAs="oneCell">
    <xdr:from>
      <xdr:col>4</xdr:col>
      <xdr:colOff>95250</xdr:colOff>
      <xdr:row>73</xdr:row>
      <xdr:rowOff>19050</xdr:rowOff>
    </xdr:from>
    <xdr:to>
      <xdr:col>6</xdr:col>
      <xdr:colOff>400050</xdr:colOff>
      <xdr:row>75</xdr:row>
      <xdr:rowOff>38100</xdr:rowOff>
    </xdr:to>
    <xdr:pic>
      <xdr:nvPicPr>
        <xdr:cNvPr id="3" name="Gamedetails"/>
        <xdr:cNvPicPr preferRelativeResize="1">
          <a:picLocks noChangeAspect="1"/>
        </xdr:cNvPicPr>
      </xdr:nvPicPr>
      <xdr:blipFill>
        <a:blip r:embed="rId3"/>
        <a:stretch>
          <a:fillRect/>
        </a:stretch>
      </xdr:blipFill>
      <xdr:spPr>
        <a:xfrm>
          <a:off x="2733675" y="11372850"/>
          <a:ext cx="1619250" cy="304800"/>
        </a:xfrm>
        <a:prstGeom prst="rect">
          <a:avLst/>
        </a:prstGeom>
        <a:noFill/>
        <a:ln w="9525" cmpd="sng">
          <a:noFill/>
        </a:ln>
      </xdr:spPr>
    </xdr:pic>
    <xdr:clientData/>
  </xdr:twoCellAnchor>
  <xdr:twoCellAnchor editAs="oneCell">
    <xdr:from>
      <xdr:col>5</xdr:col>
      <xdr:colOff>342900</xdr:colOff>
      <xdr:row>11</xdr:row>
      <xdr:rowOff>47625</xdr:rowOff>
    </xdr:from>
    <xdr:to>
      <xdr:col>7</xdr:col>
      <xdr:colOff>514350</xdr:colOff>
      <xdr:row>13</xdr:row>
      <xdr:rowOff>66675</xdr:rowOff>
    </xdr:to>
    <xdr:pic>
      <xdr:nvPicPr>
        <xdr:cNvPr id="4" name="mainmenu3"/>
        <xdr:cNvPicPr preferRelativeResize="1">
          <a:picLocks noChangeAspect="1"/>
        </xdr:cNvPicPr>
      </xdr:nvPicPr>
      <xdr:blipFill>
        <a:blip r:embed="rId4"/>
        <a:stretch>
          <a:fillRect/>
        </a:stretch>
      </xdr:blipFill>
      <xdr:spPr>
        <a:xfrm>
          <a:off x="3695700" y="1847850"/>
          <a:ext cx="1371600" cy="304800"/>
        </a:xfrm>
        <a:prstGeom prst="rect">
          <a:avLst/>
        </a:prstGeom>
        <a:noFill/>
        <a:ln w="9525" cmpd="sng">
          <a:noFill/>
        </a:ln>
      </xdr:spPr>
    </xdr:pic>
    <xdr:clientData/>
  </xdr:twoCellAnchor>
  <xdr:twoCellAnchor editAs="oneCell">
    <xdr:from>
      <xdr:col>4</xdr:col>
      <xdr:colOff>266700</xdr:colOff>
      <xdr:row>47</xdr:row>
      <xdr:rowOff>47625</xdr:rowOff>
    </xdr:from>
    <xdr:to>
      <xdr:col>6</xdr:col>
      <xdr:colOff>323850</xdr:colOff>
      <xdr:row>49</xdr:row>
      <xdr:rowOff>66675</xdr:rowOff>
    </xdr:to>
    <xdr:pic>
      <xdr:nvPicPr>
        <xdr:cNvPr id="5" name="mainmenu4"/>
        <xdr:cNvPicPr preferRelativeResize="1">
          <a:picLocks noChangeAspect="1"/>
        </xdr:cNvPicPr>
      </xdr:nvPicPr>
      <xdr:blipFill>
        <a:blip r:embed="rId5"/>
        <a:stretch>
          <a:fillRect/>
        </a:stretch>
      </xdr:blipFill>
      <xdr:spPr>
        <a:xfrm>
          <a:off x="2905125" y="7362825"/>
          <a:ext cx="1371600"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457200</xdr:colOff>
      <xdr:row>19</xdr:row>
      <xdr:rowOff>28575</xdr:rowOff>
    </xdr:from>
    <xdr:to>
      <xdr:col>10</xdr:col>
      <xdr:colOff>228600</xdr:colOff>
      <xdr:row>21</xdr:row>
      <xdr:rowOff>47625</xdr:rowOff>
    </xdr:to>
    <xdr:pic>
      <xdr:nvPicPr>
        <xdr:cNvPr id="1" name="mainmenu1"/>
        <xdr:cNvPicPr preferRelativeResize="1">
          <a:picLocks noChangeAspect="1"/>
        </xdr:cNvPicPr>
      </xdr:nvPicPr>
      <xdr:blipFill>
        <a:blip r:embed="rId1"/>
        <a:stretch>
          <a:fillRect/>
        </a:stretch>
      </xdr:blipFill>
      <xdr:spPr>
        <a:xfrm>
          <a:off x="4038600" y="3105150"/>
          <a:ext cx="1371600" cy="304800"/>
        </a:xfrm>
        <a:prstGeom prst="rect">
          <a:avLst/>
        </a:prstGeom>
        <a:noFill/>
        <a:ln w="9525" cmpd="sng">
          <a:noFill/>
        </a:ln>
      </xdr:spPr>
    </xdr:pic>
    <xdr:clientData/>
  </xdr:twoCellAnchor>
  <xdr:twoCellAnchor editAs="oneCell">
    <xdr:from>
      <xdr:col>2</xdr:col>
      <xdr:colOff>9525</xdr:colOff>
      <xdr:row>65</xdr:row>
      <xdr:rowOff>0</xdr:rowOff>
    </xdr:from>
    <xdr:to>
      <xdr:col>4</xdr:col>
      <xdr:colOff>285750</xdr:colOff>
      <xdr:row>67</xdr:row>
      <xdr:rowOff>19050</xdr:rowOff>
    </xdr:to>
    <xdr:pic>
      <xdr:nvPicPr>
        <xdr:cNvPr id="2" name="CommandButton1"/>
        <xdr:cNvPicPr preferRelativeResize="1">
          <a:picLocks noChangeAspect="1"/>
        </xdr:cNvPicPr>
      </xdr:nvPicPr>
      <xdr:blipFill>
        <a:blip r:embed="rId2"/>
        <a:stretch>
          <a:fillRect/>
        </a:stretch>
      </xdr:blipFill>
      <xdr:spPr>
        <a:xfrm>
          <a:off x="923925" y="10296525"/>
          <a:ext cx="1343025" cy="304800"/>
        </a:xfrm>
        <a:prstGeom prst="rect">
          <a:avLst/>
        </a:prstGeom>
        <a:noFill/>
        <a:ln w="9525" cmpd="sng">
          <a:noFill/>
        </a:ln>
      </xdr:spPr>
    </xdr:pic>
    <xdr:clientData/>
  </xdr:twoCellAnchor>
  <xdr:twoCellAnchor editAs="oneCell">
    <xdr:from>
      <xdr:col>1</xdr:col>
      <xdr:colOff>523875</xdr:colOff>
      <xdr:row>69</xdr:row>
      <xdr:rowOff>123825</xdr:rowOff>
    </xdr:from>
    <xdr:to>
      <xdr:col>4</xdr:col>
      <xdr:colOff>342900</xdr:colOff>
      <xdr:row>72</xdr:row>
      <xdr:rowOff>0</xdr:rowOff>
    </xdr:to>
    <xdr:pic>
      <xdr:nvPicPr>
        <xdr:cNvPr id="3" name="CommandButton2"/>
        <xdr:cNvPicPr preferRelativeResize="1">
          <a:picLocks noChangeAspect="1"/>
        </xdr:cNvPicPr>
      </xdr:nvPicPr>
      <xdr:blipFill>
        <a:blip r:embed="rId3"/>
        <a:stretch>
          <a:fillRect/>
        </a:stretch>
      </xdr:blipFill>
      <xdr:spPr>
        <a:xfrm>
          <a:off x="904875" y="10991850"/>
          <a:ext cx="1419225" cy="304800"/>
        </a:xfrm>
        <a:prstGeom prst="rect">
          <a:avLst/>
        </a:prstGeom>
        <a:noFill/>
        <a:ln w="9525" cmpd="sng">
          <a:noFill/>
        </a:ln>
      </xdr:spPr>
    </xdr:pic>
    <xdr:clientData/>
  </xdr:twoCellAnchor>
  <xdr:twoCellAnchor editAs="oneCell">
    <xdr:from>
      <xdr:col>1</xdr:col>
      <xdr:colOff>523875</xdr:colOff>
      <xdr:row>75</xdr:row>
      <xdr:rowOff>0</xdr:rowOff>
    </xdr:from>
    <xdr:to>
      <xdr:col>4</xdr:col>
      <xdr:colOff>342900</xdr:colOff>
      <xdr:row>77</xdr:row>
      <xdr:rowOff>19050</xdr:rowOff>
    </xdr:to>
    <xdr:pic>
      <xdr:nvPicPr>
        <xdr:cNvPr id="4" name="CommandButton3"/>
        <xdr:cNvPicPr preferRelativeResize="1">
          <a:picLocks noChangeAspect="1"/>
        </xdr:cNvPicPr>
      </xdr:nvPicPr>
      <xdr:blipFill>
        <a:blip r:embed="rId4"/>
        <a:stretch>
          <a:fillRect/>
        </a:stretch>
      </xdr:blipFill>
      <xdr:spPr>
        <a:xfrm>
          <a:off x="904875" y="11725275"/>
          <a:ext cx="1419225" cy="304800"/>
        </a:xfrm>
        <a:prstGeom prst="rect">
          <a:avLst/>
        </a:prstGeom>
        <a:noFill/>
        <a:ln w="9525" cmpd="sng">
          <a:noFill/>
        </a:ln>
      </xdr:spPr>
    </xdr:pic>
    <xdr:clientData/>
  </xdr:twoCellAnchor>
  <xdr:twoCellAnchor editAs="oneCell">
    <xdr:from>
      <xdr:col>1</xdr:col>
      <xdr:colOff>504825</xdr:colOff>
      <xdr:row>79</xdr:row>
      <xdr:rowOff>133350</xdr:rowOff>
    </xdr:from>
    <xdr:to>
      <xdr:col>4</xdr:col>
      <xdr:colOff>323850</xdr:colOff>
      <xdr:row>82</xdr:row>
      <xdr:rowOff>9525</xdr:rowOff>
    </xdr:to>
    <xdr:pic>
      <xdr:nvPicPr>
        <xdr:cNvPr id="5" name="CommandButton4"/>
        <xdr:cNvPicPr preferRelativeResize="1">
          <a:picLocks noChangeAspect="1"/>
        </xdr:cNvPicPr>
      </xdr:nvPicPr>
      <xdr:blipFill>
        <a:blip r:embed="rId5"/>
        <a:stretch>
          <a:fillRect/>
        </a:stretch>
      </xdr:blipFill>
      <xdr:spPr>
        <a:xfrm>
          <a:off x="885825" y="12430125"/>
          <a:ext cx="1419225" cy="304800"/>
        </a:xfrm>
        <a:prstGeom prst="rect">
          <a:avLst/>
        </a:prstGeom>
        <a:noFill/>
        <a:ln w="9525" cmpd="sng">
          <a:noFill/>
        </a:ln>
      </xdr:spPr>
    </xdr:pic>
    <xdr:clientData/>
  </xdr:twoCellAnchor>
  <xdr:twoCellAnchor editAs="oneCell">
    <xdr:from>
      <xdr:col>1</xdr:col>
      <xdr:colOff>514350</xdr:colOff>
      <xdr:row>85</xdr:row>
      <xdr:rowOff>0</xdr:rowOff>
    </xdr:from>
    <xdr:to>
      <xdr:col>4</xdr:col>
      <xdr:colOff>333375</xdr:colOff>
      <xdr:row>87</xdr:row>
      <xdr:rowOff>19050</xdr:rowOff>
    </xdr:to>
    <xdr:pic>
      <xdr:nvPicPr>
        <xdr:cNvPr id="6" name="CommandButton5"/>
        <xdr:cNvPicPr preferRelativeResize="1">
          <a:picLocks noChangeAspect="1"/>
        </xdr:cNvPicPr>
      </xdr:nvPicPr>
      <xdr:blipFill>
        <a:blip r:embed="rId6"/>
        <a:stretch>
          <a:fillRect/>
        </a:stretch>
      </xdr:blipFill>
      <xdr:spPr>
        <a:xfrm>
          <a:off x="895350" y="13154025"/>
          <a:ext cx="141922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bthieke@twcny.rr.com" TargetMode="Externa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ransitionEvaluation="1"/>
  <dimension ref="A1:R115"/>
  <sheetViews>
    <sheetView showGridLines="0" defaultGridColor="0" colorId="22" workbookViewId="0" topLeftCell="A1">
      <pane xSplit="2" ySplit="5" topLeftCell="C297" activePane="bottomRight" state="frozen"/>
      <selection pane="topLeft" activeCell="A1" sqref="A1"/>
      <selection pane="topRight" activeCell="C1" sqref="C1"/>
      <selection pane="bottomLeft" activeCell="A6" sqref="A6"/>
      <selection pane="bottomRight" activeCell="A1" sqref="A1:S341"/>
    </sheetView>
  </sheetViews>
  <sheetFormatPr defaultColWidth="9.83203125" defaultRowHeight="11.25"/>
  <cols>
    <col min="1" max="1" width="3.66015625" style="39" customWidth="1"/>
    <col min="2" max="2" width="19.5" style="0" customWidth="1"/>
    <col min="3" max="15" width="8.66015625" style="0" customWidth="1"/>
    <col min="16" max="16" width="10.5" style="0" customWidth="1"/>
    <col min="17" max="17" width="11.16015625" style="0" customWidth="1"/>
    <col min="19" max="19" width="10" style="0" customWidth="1"/>
  </cols>
  <sheetData>
    <row r="1" spans="5:15" ht="18">
      <c r="E1" s="1"/>
      <c r="F1" s="2"/>
      <c r="G1" s="3"/>
      <c r="H1" s="62"/>
      <c r="I1" s="35" t="s">
        <v>85</v>
      </c>
      <c r="J1" s="3"/>
      <c r="K1" s="3"/>
      <c r="L1" s="3"/>
      <c r="M1" s="4"/>
      <c r="O1" s="5">
        <v>2008</v>
      </c>
    </row>
    <row r="2" spans="5:13" ht="18">
      <c r="E2" s="6"/>
      <c r="F2" s="7"/>
      <c r="G2" s="36" t="s">
        <v>26</v>
      </c>
      <c r="H2" s="7"/>
      <c r="I2" s="7">
        <v>9</v>
      </c>
      <c r="J2" s="7"/>
      <c r="K2" s="8"/>
      <c r="L2" s="8"/>
      <c r="M2" s="9"/>
    </row>
    <row r="4" spans="1:18" ht="11.25">
      <c r="A4" s="98"/>
      <c r="B4" s="74"/>
      <c r="C4" s="73"/>
      <c r="D4" s="72" t="s">
        <v>0</v>
      </c>
      <c r="E4" s="73"/>
      <c r="F4" s="73"/>
      <c r="G4" s="73"/>
      <c r="H4" s="73"/>
      <c r="I4" s="73"/>
      <c r="J4" s="73"/>
      <c r="K4" s="73"/>
      <c r="L4" s="73"/>
      <c r="M4" s="73"/>
      <c r="N4" s="72" t="s">
        <v>1</v>
      </c>
      <c r="O4" s="73"/>
      <c r="P4" s="72" t="s">
        <v>2</v>
      </c>
      <c r="Q4" s="90" t="s">
        <v>41</v>
      </c>
      <c r="R4" s="74"/>
    </row>
    <row r="5" spans="1:18" ht="11.25">
      <c r="A5" s="86" t="s">
        <v>40</v>
      </c>
      <c r="B5" s="37" t="s">
        <v>3</v>
      </c>
      <c r="C5" s="37" t="s">
        <v>4</v>
      </c>
      <c r="D5" s="37" t="s">
        <v>5</v>
      </c>
      <c r="E5" s="37" t="s">
        <v>6</v>
      </c>
      <c r="F5" s="37" t="s">
        <v>7</v>
      </c>
      <c r="G5" s="37" t="s">
        <v>8</v>
      </c>
      <c r="H5" s="37" t="s">
        <v>9</v>
      </c>
      <c r="I5" s="37" t="s">
        <v>10</v>
      </c>
      <c r="J5" s="37" t="s">
        <v>28</v>
      </c>
      <c r="K5" s="37" t="s">
        <v>11</v>
      </c>
      <c r="L5" s="37" t="s">
        <v>29</v>
      </c>
      <c r="M5" s="37" t="s">
        <v>12</v>
      </c>
      <c r="N5" s="37" t="s">
        <v>13</v>
      </c>
      <c r="O5" s="37" t="s">
        <v>14</v>
      </c>
      <c r="P5" s="31" t="s">
        <v>15</v>
      </c>
      <c r="Q5" s="31" t="s">
        <v>15</v>
      </c>
      <c r="R5" s="31" t="s">
        <v>16</v>
      </c>
    </row>
    <row r="6" spans="1:18" ht="11.25">
      <c r="A6" s="11">
        <f ca="1">(IF(CELL("TYPE",Data!B6)="B","",+Data!B6))</f>
        <v>19</v>
      </c>
      <c r="B6" s="11" t="str">
        <f ca="1">(IF(CELL("TYPE",Data!A6)="B","",+Data!A6))</f>
        <v>Taylor Austin</v>
      </c>
      <c r="C6" s="131">
        <f>(Data!C6+Data!AA6)</f>
        <v>9</v>
      </c>
      <c r="D6" s="131">
        <f>(Data!D6+Data!AB6)</f>
        <v>15</v>
      </c>
      <c r="E6" s="131">
        <f>(Data!E6+Data!AC6)</f>
        <v>0</v>
      </c>
      <c r="F6" s="131">
        <f>(Data!F6+Data!AD6)</f>
        <v>1</v>
      </c>
      <c r="G6" s="131">
        <f>(Data!G6+Data!AE6)</f>
        <v>0</v>
      </c>
      <c r="H6" s="131">
        <f>(Data!H6+Data!AF6)</f>
        <v>0</v>
      </c>
      <c r="I6" s="131">
        <f>(Data!I6+Data!AG6)</f>
        <v>0</v>
      </c>
      <c r="J6" s="131">
        <f>(Data!J6+Data!AH6)</f>
        <v>0</v>
      </c>
      <c r="K6" s="131">
        <f>(Data!K6+Data!AI6)</f>
        <v>2</v>
      </c>
      <c r="L6" s="131">
        <f>(Data!L6+Data!AJ6)</f>
        <v>13</v>
      </c>
      <c r="M6" s="131">
        <f>(Data!M6+Data!AK6)</f>
        <v>0</v>
      </c>
      <c r="N6" s="131">
        <f>(Data!N6+Data!AL6)</f>
        <v>0</v>
      </c>
      <c r="O6" s="131">
        <f>(Data!O6+Data!AM6)</f>
        <v>0</v>
      </c>
      <c r="P6" s="76">
        <f>IF(ISERR((F6+K6+N6)/(D6+K6+M6)),0,((F6+K6+N6)/(D6+K6+M6)))</f>
        <v>0.17647058823529413</v>
      </c>
      <c r="Q6" s="76">
        <f>IF(ISERR((((F6-(G6+H6+I6))+(G6*2)+(H6*3)+(I6*4))/D6)),0,((((F6-(G6+H6+I6))+(G6*2)+(H6*3)+(I6*4))/D6)))</f>
        <v>0.06666666666666667</v>
      </c>
      <c r="R6" s="95">
        <f>IF(ISERR(F6/D6),0,(F6/D6))</f>
        <v>0.06666666666666667</v>
      </c>
    </row>
    <row r="7" spans="1:18" ht="11.25">
      <c r="A7" s="63">
        <f ca="1">(IF(CELL("TYPE",Data!B7)="B","",+Data!B7))</f>
        <v>6</v>
      </c>
      <c r="B7" s="63" t="str">
        <f ca="1">(IF(CELL("TYPE",Data!A7)="B","",+Data!A7))</f>
        <v>Steve Baker</v>
      </c>
      <c r="C7" s="132">
        <f>(Data!C7+Data!AA7)</f>
        <v>9</v>
      </c>
      <c r="D7" s="132">
        <f>(Data!D7+Data!AB7)</f>
        <v>13</v>
      </c>
      <c r="E7" s="132">
        <f>(Data!E7+Data!AC7)</f>
        <v>4</v>
      </c>
      <c r="F7" s="132">
        <f>(Data!F7+Data!AD7)</f>
        <v>2</v>
      </c>
      <c r="G7" s="132">
        <f>(Data!G7+Data!AE7)</f>
        <v>1</v>
      </c>
      <c r="H7" s="132">
        <f>(Data!H7+Data!AF7)</f>
        <v>0</v>
      </c>
      <c r="I7" s="132">
        <f>(Data!I7+Data!AG7)</f>
        <v>0</v>
      </c>
      <c r="J7" s="132">
        <f>(Data!J7+Data!AH7)</f>
        <v>0</v>
      </c>
      <c r="K7" s="132">
        <f>(Data!K7+Data!AI7)</f>
        <v>6</v>
      </c>
      <c r="L7" s="132">
        <f>(Data!L7+Data!AJ7)</f>
        <v>4</v>
      </c>
      <c r="M7" s="132">
        <f>(Data!M7+Data!AK7)</f>
        <v>0</v>
      </c>
      <c r="N7" s="132">
        <f>(Data!N7+Data!AL7)</f>
        <v>0</v>
      </c>
      <c r="O7" s="132">
        <f>(Data!O7+Data!AM7)</f>
        <v>0</v>
      </c>
      <c r="P7" s="77">
        <f aca="true" t="shared" si="0" ref="P7:P25">IF(ISERR((F7+K7+N7)/(D7+K7+M7)),0,((F7+K7+N7)/(D7+K7+M7)))</f>
        <v>0.42105263157894735</v>
      </c>
      <c r="Q7" s="77">
        <f aca="true" t="shared" si="1" ref="Q7:Q25">IF(ISERR((((F7-(G7+H7+I7))+(G7*2)+(H7*3)+(I7*4))/D7)),0,((((F7-(G7+H7+I7))+(G7*2)+(H7*3)+(I7*4))/D7)))</f>
        <v>0.23076923076923078</v>
      </c>
      <c r="R7" s="96">
        <f aca="true" t="shared" si="2" ref="R7:R25">IF(ISERR(F7/D7),0,(F7/D7))</f>
        <v>0.15384615384615385</v>
      </c>
    </row>
    <row r="8" spans="1:18" ht="11.25">
      <c r="A8" s="11">
        <f ca="1">(IF(CELL("TYPE",Data!B8)="B","",+Data!B8))</f>
        <v>24</v>
      </c>
      <c r="B8" s="11" t="str">
        <f ca="1">(IF(CELL("TYPE",Data!A8)="B","",+Data!A8))</f>
        <v>Jerome Bryant</v>
      </c>
      <c r="C8" s="131">
        <f>(Data!C8+Data!AA8)</f>
        <v>9</v>
      </c>
      <c r="D8" s="131">
        <f>(Data!D8+Data!AB8)</f>
        <v>10</v>
      </c>
      <c r="E8" s="131">
        <f>(Data!E8+Data!AC8)</f>
        <v>4</v>
      </c>
      <c r="F8" s="131">
        <f>(Data!F8+Data!AD8)</f>
        <v>1</v>
      </c>
      <c r="G8" s="131">
        <f>(Data!G8+Data!AE8)</f>
        <v>1</v>
      </c>
      <c r="H8" s="131">
        <f>(Data!H8+Data!AF8)</f>
        <v>0</v>
      </c>
      <c r="I8" s="131">
        <f>(Data!I8+Data!AG8)</f>
        <v>0</v>
      </c>
      <c r="J8" s="131">
        <f>(Data!J8+Data!AH8)</f>
        <v>7</v>
      </c>
      <c r="K8" s="131">
        <f>(Data!K8+Data!AI8)</f>
        <v>9</v>
      </c>
      <c r="L8" s="131">
        <f>(Data!L8+Data!AJ8)</f>
        <v>6</v>
      </c>
      <c r="M8" s="131">
        <f>(Data!M8+Data!AK8)</f>
        <v>0</v>
      </c>
      <c r="N8" s="131">
        <f>(Data!N8+Data!AL8)</f>
        <v>0</v>
      </c>
      <c r="O8" s="131">
        <f>(Data!O8+Data!AM8)</f>
        <v>3</v>
      </c>
      <c r="P8" s="76">
        <f t="shared" si="0"/>
        <v>0.5263157894736842</v>
      </c>
      <c r="Q8" s="76">
        <f t="shared" si="1"/>
        <v>0.2</v>
      </c>
      <c r="R8" s="95">
        <f t="shared" si="2"/>
        <v>0.1</v>
      </c>
    </row>
    <row r="9" spans="1:18" ht="11.25">
      <c r="A9" s="63">
        <f ca="1">(IF(CELL("TYPE",Data!B9)="B","",+Data!B9))</f>
        <v>16</v>
      </c>
      <c r="B9" s="63" t="str">
        <f ca="1">(IF(CELL("TYPE",Data!A9)="B","",+Data!A9))</f>
        <v>Michael Cariseo</v>
      </c>
      <c r="C9" s="132">
        <f>(Data!C9+Data!AA9)</f>
        <v>8</v>
      </c>
      <c r="D9" s="132">
        <f>(Data!D9+Data!AB9)</f>
        <v>17</v>
      </c>
      <c r="E9" s="132">
        <f>(Data!E9+Data!AC9)</f>
        <v>9</v>
      </c>
      <c r="F9" s="132">
        <f>(Data!F9+Data!AD9)</f>
        <v>8</v>
      </c>
      <c r="G9" s="132">
        <f>(Data!G9+Data!AE9)</f>
        <v>2</v>
      </c>
      <c r="H9" s="132">
        <f>(Data!H9+Data!AF9)</f>
        <v>0</v>
      </c>
      <c r="I9" s="132">
        <f>(Data!I9+Data!AG9)</f>
        <v>0</v>
      </c>
      <c r="J9" s="132">
        <f>(Data!J9+Data!AH9)</f>
        <v>2</v>
      </c>
      <c r="K9" s="132">
        <f>(Data!K9+Data!AI9)</f>
        <v>2</v>
      </c>
      <c r="L9" s="132">
        <f>(Data!L9+Data!AJ9)</f>
        <v>3</v>
      </c>
      <c r="M9" s="132">
        <f>(Data!M9+Data!AK9)</f>
        <v>0</v>
      </c>
      <c r="N9" s="132">
        <f>(Data!N9+Data!AL9)</f>
        <v>0</v>
      </c>
      <c r="O9" s="132">
        <f>(Data!O9+Data!AM9)</f>
        <v>4</v>
      </c>
      <c r="P9" s="77">
        <f t="shared" si="0"/>
        <v>0.5263157894736842</v>
      </c>
      <c r="Q9" s="77">
        <f t="shared" si="1"/>
        <v>0.5882352941176471</v>
      </c>
      <c r="R9" s="96">
        <f t="shared" si="2"/>
        <v>0.47058823529411764</v>
      </c>
    </row>
    <row r="10" spans="1:18" ht="11.25">
      <c r="A10" s="11">
        <f ca="1">(IF(CELL("TYPE",Data!B10)="B","",+Data!B10))</f>
        <v>62</v>
      </c>
      <c r="B10" s="11" t="str">
        <f ca="1">(IF(CELL("TYPE",Data!A10)="B","",+Data!A10))</f>
        <v>Anthony Dunn</v>
      </c>
      <c r="C10" s="131">
        <f>(Data!C10+Data!AA10)</f>
        <v>9</v>
      </c>
      <c r="D10" s="131">
        <f>(Data!D10+Data!AB10)</f>
        <v>19</v>
      </c>
      <c r="E10" s="131">
        <f>(Data!E10+Data!AC10)</f>
        <v>9</v>
      </c>
      <c r="F10" s="131">
        <f>(Data!F10+Data!AD10)</f>
        <v>9</v>
      </c>
      <c r="G10" s="131">
        <f>(Data!G10+Data!AE10)</f>
        <v>1</v>
      </c>
      <c r="H10" s="131">
        <f>(Data!H10+Data!AF10)</f>
        <v>0</v>
      </c>
      <c r="I10" s="131">
        <f>(Data!I10+Data!AG10)</f>
        <v>0</v>
      </c>
      <c r="J10" s="131">
        <f>(Data!J10+Data!AH10)</f>
        <v>6</v>
      </c>
      <c r="K10" s="131">
        <f>(Data!K10+Data!AI10)</f>
        <v>1</v>
      </c>
      <c r="L10" s="131">
        <f>(Data!L10+Data!AJ10)</f>
        <v>1</v>
      </c>
      <c r="M10" s="131">
        <f>(Data!M10+Data!AK10)</f>
        <v>0</v>
      </c>
      <c r="N10" s="131">
        <f>(Data!N10+Data!AL10)</f>
        <v>1</v>
      </c>
      <c r="O10" s="131">
        <f>(Data!O10+Data!AM10)</f>
        <v>5</v>
      </c>
      <c r="P10" s="76">
        <f t="shared" si="0"/>
        <v>0.55</v>
      </c>
      <c r="Q10" s="76">
        <f t="shared" si="1"/>
        <v>0.5263157894736842</v>
      </c>
      <c r="R10" s="95">
        <f t="shared" si="2"/>
        <v>0.47368421052631576</v>
      </c>
    </row>
    <row r="11" spans="1:18" ht="11.25">
      <c r="A11" s="63">
        <f ca="1">(IF(CELL("TYPE",Data!B11)="B","",+Data!B11))</f>
      </c>
      <c r="B11" s="63" t="str">
        <f ca="1">(IF(CELL("TYPE",Data!A11)="B","",+Data!A11))</f>
        <v>Joe Emmi</v>
      </c>
      <c r="C11" s="132">
        <f>(Data!C11+Data!AA11)</f>
        <v>1</v>
      </c>
      <c r="D11" s="132">
        <f>(Data!D11+Data!AB11)</f>
        <v>1</v>
      </c>
      <c r="E11" s="132">
        <f>(Data!E11+Data!AC11)</f>
        <v>0</v>
      </c>
      <c r="F11" s="132">
        <f>(Data!F11+Data!AD11)</f>
        <v>0</v>
      </c>
      <c r="G11" s="132">
        <f>(Data!G11+Data!AE11)</f>
        <v>0</v>
      </c>
      <c r="H11" s="132">
        <f>(Data!H11+Data!AF11)</f>
        <v>0</v>
      </c>
      <c r="I11" s="132">
        <f>(Data!I11+Data!AG11)</f>
        <v>0</v>
      </c>
      <c r="J11" s="132">
        <f>(Data!J11+Data!AH11)</f>
        <v>0</v>
      </c>
      <c r="K11" s="132">
        <f>(Data!K11+Data!AI11)</f>
        <v>0</v>
      </c>
      <c r="L11" s="132">
        <f>(Data!L11+Data!AJ11)</f>
        <v>0</v>
      </c>
      <c r="M11" s="132">
        <f>(Data!M11+Data!AK11)</f>
        <v>0</v>
      </c>
      <c r="N11" s="132">
        <f>(Data!N11+Data!AL11)</f>
        <v>0</v>
      </c>
      <c r="O11" s="132">
        <f>(Data!O11+Data!AM11)</f>
        <v>0</v>
      </c>
      <c r="P11" s="77">
        <f t="shared" si="0"/>
        <v>0</v>
      </c>
      <c r="Q11" s="77">
        <f t="shared" si="1"/>
        <v>0</v>
      </c>
      <c r="R11" s="96">
        <f t="shared" si="2"/>
        <v>0</v>
      </c>
    </row>
    <row r="12" spans="1:18" ht="11.25">
      <c r="A12" s="11">
        <f ca="1">(IF(CELL("TYPE",Data!B12)="B","",+Data!B12))</f>
        <v>10</v>
      </c>
      <c r="B12" s="11" t="str">
        <f ca="1">(IF(CELL("TYPE",Data!A12)="B","",+Data!A12))</f>
        <v>Alex Hatem</v>
      </c>
      <c r="C12" s="131">
        <f>(Data!C12+Data!AA12)</f>
        <v>9</v>
      </c>
      <c r="D12" s="131">
        <f>(Data!D12+Data!AB12)</f>
        <v>16</v>
      </c>
      <c r="E12" s="131">
        <f>(Data!E12+Data!AC12)</f>
        <v>3</v>
      </c>
      <c r="F12" s="131">
        <f>(Data!F12+Data!AD12)</f>
        <v>3</v>
      </c>
      <c r="G12" s="131">
        <f>(Data!G12+Data!AE12)</f>
        <v>0</v>
      </c>
      <c r="H12" s="131">
        <f>(Data!H12+Data!AF12)</f>
        <v>1</v>
      </c>
      <c r="I12" s="131">
        <f>(Data!I12+Data!AG12)</f>
        <v>0</v>
      </c>
      <c r="J12" s="131">
        <f>(Data!J12+Data!AH12)</f>
        <v>3</v>
      </c>
      <c r="K12" s="131">
        <f>(Data!K12+Data!AI12)</f>
        <v>2</v>
      </c>
      <c r="L12" s="131">
        <f>(Data!L12+Data!AJ12)</f>
        <v>6</v>
      </c>
      <c r="M12" s="131">
        <f>(Data!M12+Data!AK12)</f>
        <v>0</v>
      </c>
      <c r="N12" s="131">
        <f>(Data!N12+Data!AL12)</f>
        <v>1</v>
      </c>
      <c r="O12" s="131">
        <f>(Data!O12+Data!AM12)</f>
        <v>0</v>
      </c>
      <c r="P12" s="76">
        <f t="shared" si="0"/>
        <v>0.3333333333333333</v>
      </c>
      <c r="Q12" s="76">
        <f t="shared" si="1"/>
        <v>0.3125</v>
      </c>
      <c r="R12" s="95">
        <f t="shared" si="2"/>
        <v>0.1875</v>
      </c>
    </row>
    <row r="13" spans="1:18" ht="11.25">
      <c r="A13" s="63">
        <f ca="1">(IF(CELL("TYPE",Data!B13)="B","",+Data!B13))</f>
        <v>33</v>
      </c>
      <c r="B13" s="63" t="str">
        <f ca="1">(IF(CELL("TYPE",Data!A13)="B","",+Data!A13))</f>
        <v>Zach Marsh</v>
      </c>
      <c r="C13" s="132">
        <f>(Data!C13+Data!AA13)</f>
        <v>9</v>
      </c>
      <c r="D13" s="132">
        <f>(Data!D13+Data!AB13)</f>
        <v>13</v>
      </c>
      <c r="E13" s="132">
        <f>(Data!E13+Data!AC13)</f>
        <v>2</v>
      </c>
      <c r="F13" s="132">
        <f>(Data!F13+Data!AD13)</f>
        <v>2</v>
      </c>
      <c r="G13" s="132">
        <f>(Data!G13+Data!AE13)</f>
        <v>0</v>
      </c>
      <c r="H13" s="132">
        <f>(Data!H13+Data!AF13)</f>
        <v>0</v>
      </c>
      <c r="I13" s="132">
        <f>(Data!I13+Data!AG13)</f>
        <v>0</v>
      </c>
      <c r="J13" s="132">
        <f>(Data!J13+Data!AH13)</f>
        <v>1</v>
      </c>
      <c r="K13" s="132">
        <f>(Data!K13+Data!AI13)</f>
        <v>5</v>
      </c>
      <c r="L13" s="132">
        <f>(Data!L13+Data!AJ13)</f>
        <v>7</v>
      </c>
      <c r="M13" s="132">
        <f>(Data!M13+Data!AK13)</f>
        <v>0</v>
      </c>
      <c r="N13" s="132">
        <f>(Data!N13+Data!AL13)</f>
        <v>0</v>
      </c>
      <c r="O13" s="132">
        <f>(Data!O13+Data!AM13)</f>
        <v>1</v>
      </c>
      <c r="P13" s="77">
        <f t="shared" si="0"/>
        <v>0.3888888888888889</v>
      </c>
      <c r="Q13" s="77">
        <f t="shared" si="1"/>
        <v>0.15384615384615385</v>
      </c>
      <c r="R13" s="96">
        <f t="shared" si="2"/>
        <v>0.15384615384615385</v>
      </c>
    </row>
    <row r="14" spans="1:18" ht="11.25">
      <c r="A14" s="11">
        <f ca="1">(IF(CELL("TYPE",Data!B14)="B","",+Data!B14))</f>
        <v>7</v>
      </c>
      <c r="B14" s="11" t="str">
        <f ca="1">(IF(CELL("TYPE",Data!A14)="B","",+Data!A14))</f>
        <v>Josh Paduano</v>
      </c>
      <c r="C14" s="131">
        <f>(Data!C14+Data!AA14)</f>
        <v>9</v>
      </c>
      <c r="D14" s="131">
        <f>(Data!D14+Data!AB14)</f>
        <v>20</v>
      </c>
      <c r="E14" s="131">
        <f>(Data!E14+Data!AC14)</f>
        <v>7</v>
      </c>
      <c r="F14" s="131">
        <f>(Data!F14+Data!AD14)</f>
        <v>4</v>
      </c>
      <c r="G14" s="131">
        <f>(Data!G14+Data!AE14)</f>
        <v>0</v>
      </c>
      <c r="H14" s="131">
        <f>(Data!H14+Data!AF14)</f>
        <v>0</v>
      </c>
      <c r="I14" s="131">
        <f>(Data!I14+Data!AG14)</f>
        <v>0</v>
      </c>
      <c r="J14" s="131">
        <f>(Data!J14+Data!AH14)</f>
        <v>7</v>
      </c>
      <c r="K14" s="131">
        <f>(Data!K14+Data!AI14)</f>
        <v>3</v>
      </c>
      <c r="L14" s="131">
        <f>(Data!L14+Data!AJ14)</f>
        <v>1</v>
      </c>
      <c r="M14" s="131">
        <f>(Data!M14+Data!AK14)</f>
        <v>0</v>
      </c>
      <c r="N14" s="131">
        <f>(Data!N14+Data!AL14)</f>
        <v>0</v>
      </c>
      <c r="O14" s="131">
        <f>(Data!O14+Data!AM14)</f>
        <v>2</v>
      </c>
      <c r="P14" s="76">
        <f>IF(ISERR((F14+K14+N14)/(D14+K14+M14)),0,((F14+K14+N14)/(D14+K14+M14)))</f>
        <v>0.30434782608695654</v>
      </c>
      <c r="Q14" s="76">
        <f t="shared" si="1"/>
        <v>0.2</v>
      </c>
      <c r="R14" s="95">
        <f t="shared" si="2"/>
        <v>0.2</v>
      </c>
    </row>
    <row r="15" spans="1:18" ht="11.25">
      <c r="A15" s="63">
        <f ca="1">(IF(CELL("TYPE",Data!B15)="B","",+Data!B15))</f>
        <v>22</v>
      </c>
      <c r="B15" s="63" t="str">
        <f ca="1">(IF(CELL("TYPE",Data!A15)="B","",+Data!A15))</f>
        <v>Colin Russell</v>
      </c>
      <c r="C15" s="132">
        <f>(Data!C15+Data!AA15)</f>
        <v>9</v>
      </c>
      <c r="D15" s="132">
        <f>(Data!D15+Data!AB15)</f>
        <v>15</v>
      </c>
      <c r="E15" s="132">
        <f>(Data!E15+Data!AC15)</f>
        <v>2</v>
      </c>
      <c r="F15" s="132">
        <f>(Data!F15+Data!AD15)</f>
        <v>1</v>
      </c>
      <c r="G15" s="132">
        <f>(Data!G15+Data!AE15)</f>
        <v>0</v>
      </c>
      <c r="H15" s="132">
        <f>(Data!H15+Data!AF15)</f>
        <v>0</v>
      </c>
      <c r="I15" s="132">
        <f>(Data!I15+Data!AG15)</f>
        <v>0</v>
      </c>
      <c r="J15" s="132">
        <f>(Data!J15+Data!AH15)</f>
        <v>1</v>
      </c>
      <c r="K15" s="132">
        <f>(Data!K15+Data!AI15)</f>
        <v>3</v>
      </c>
      <c r="L15" s="132">
        <f>(Data!L15+Data!AJ15)</f>
        <v>12</v>
      </c>
      <c r="M15" s="132">
        <f>(Data!M15+Data!AK15)</f>
        <v>0</v>
      </c>
      <c r="N15" s="132">
        <f>(Data!N15+Data!AL15)</f>
        <v>0</v>
      </c>
      <c r="O15" s="132">
        <f>(Data!O15+Data!AM15)</f>
        <v>3</v>
      </c>
      <c r="P15" s="77">
        <f t="shared" si="0"/>
        <v>0.2222222222222222</v>
      </c>
      <c r="Q15" s="77">
        <f t="shared" si="1"/>
        <v>0.06666666666666667</v>
      </c>
      <c r="R15" s="96">
        <f t="shared" si="2"/>
        <v>0.06666666666666667</v>
      </c>
    </row>
    <row r="16" spans="1:18" ht="11.25">
      <c r="A16" s="11">
        <f ca="1">(IF(CELL("TYPE",Data!B16)="B","",+Data!B16))</f>
        <v>55</v>
      </c>
      <c r="B16" s="11" t="str">
        <f ca="1">(IF(CELL("TYPE",Data!A16)="B","",+Data!A16))</f>
        <v>Kenny Schunck</v>
      </c>
      <c r="C16" s="131">
        <f>(Data!C16+Data!AA16)</f>
        <v>7</v>
      </c>
      <c r="D16" s="131">
        <f>(Data!D16+Data!AB16)</f>
        <v>13</v>
      </c>
      <c r="E16" s="131">
        <f>(Data!E16+Data!AC16)</f>
        <v>6</v>
      </c>
      <c r="F16" s="131">
        <f>(Data!F16+Data!AD16)</f>
        <v>8</v>
      </c>
      <c r="G16" s="131">
        <f>(Data!G16+Data!AE16)</f>
        <v>2</v>
      </c>
      <c r="H16" s="131">
        <f>(Data!H16+Data!AF16)</f>
        <v>0</v>
      </c>
      <c r="I16" s="131">
        <f>(Data!I16+Data!AG16)</f>
        <v>0</v>
      </c>
      <c r="J16" s="131">
        <f>(Data!J16+Data!AH16)</f>
        <v>1</v>
      </c>
      <c r="K16" s="131">
        <f>(Data!K16+Data!AI16)</f>
        <v>1</v>
      </c>
      <c r="L16" s="131">
        <f>(Data!L16+Data!AJ16)</f>
        <v>3</v>
      </c>
      <c r="M16" s="131">
        <f>(Data!M16+Data!AK16)</f>
        <v>0</v>
      </c>
      <c r="N16" s="131">
        <f>(Data!N16+Data!AL16)</f>
        <v>1</v>
      </c>
      <c r="O16" s="131">
        <f>(Data!O16+Data!AM16)</f>
        <v>9</v>
      </c>
      <c r="P16" s="76">
        <f t="shared" si="0"/>
        <v>0.7142857142857143</v>
      </c>
      <c r="Q16" s="76">
        <f t="shared" si="1"/>
        <v>0.7692307692307693</v>
      </c>
      <c r="R16" s="95">
        <f t="shared" si="2"/>
        <v>0.6153846153846154</v>
      </c>
    </row>
    <row r="17" spans="1:18" ht="11.25">
      <c r="A17" s="63">
        <f ca="1">(IF(CELL("TYPE",Data!B17)="B","",+Data!B17))</f>
        <v>18</v>
      </c>
      <c r="B17" s="63" t="str">
        <f ca="1">(IF(CELL("TYPE",Data!A17)="B","",+Data!A17))</f>
        <v>Eric Schwartz</v>
      </c>
      <c r="C17" s="132">
        <f>(Data!C17+Data!AA17)</f>
        <v>9</v>
      </c>
      <c r="D17" s="132">
        <f>(Data!D17+Data!AB17)</f>
        <v>18</v>
      </c>
      <c r="E17" s="132">
        <f>(Data!E17+Data!AC17)</f>
        <v>6</v>
      </c>
      <c r="F17" s="132">
        <f>(Data!F17+Data!AD17)</f>
        <v>8</v>
      </c>
      <c r="G17" s="132">
        <f>(Data!G17+Data!AE17)</f>
        <v>3</v>
      </c>
      <c r="H17" s="132">
        <f>(Data!H17+Data!AF17)</f>
        <v>0</v>
      </c>
      <c r="I17" s="132">
        <f>(Data!I17+Data!AG17)</f>
        <v>0</v>
      </c>
      <c r="J17" s="132">
        <f>(Data!J17+Data!AH17)</f>
        <v>3</v>
      </c>
      <c r="K17" s="132">
        <f>(Data!K17+Data!AI17)</f>
        <v>1</v>
      </c>
      <c r="L17" s="132">
        <f>(Data!L17+Data!AJ17)</f>
        <v>5</v>
      </c>
      <c r="M17" s="132">
        <f>(Data!M17+Data!AK17)</f>
        <v>0</v>
      </c>
      <c r="N17" s="132">
        <f>(Data!N17+Data!AL17)</f>
        <v>2</v>
      </c>
      <c r="O17" s="132">
        <f>(Data!O17+Data!AM17)</f>
        <v>3</v>
      </c>
      <c r="P17" s="77">
        <f t="shared" si="0"/>
        <v>0.5789473684210527</v>
      </c>
      <c r="Q17" s="77">
        <f t="shared" si="1"/>
        <v>0.6111111111111112</v>
      </c>
      <c r="R17" s="96">
        <f t="shared" si="2"/>
        <v>0.4444444444444444</v>
      </c>
    </row>
    <row r="18" spans="1:18" ht="11.25">
      <c r="A18" s="11">
        <f ca="1">(IF(CELL("TYPE",Data!B18)="B","",+Data!B18))</f>
        <v>2</v>
      </c>
      <c r="B18" s="11" t="str">
        <f ca="1">(IF(CELL("TYPE",Data!A18)="B","",+Data!A18))</f>
        <v>Jamie Shibley</v>
      </c>
      <c r="C18" s="131">
        <f>(Data!C18+Data!AA18)</f>
        <v>9</v>
      </c>
      <c r="D18" s="131">
        <f>(Data!D18+Data!AB18)</f>
        <v>15</v>
      </c>
      <c r="E18" s="131">
        <f>(Data!E18+Data!AC18)</f>
        <v>4</v>
      </c>
      <c r="F18" s="131">
        <f>(Data!F18+Data!AD18)</f>
        <v>4</v>
      </c>
      <c r="G18" s="131">
        <f>(Data!G18+Data!AE18)</f>
        <v>0</v>
      </c>
      <c r="H18" s="131">
        <f>(Data!H18+Data!AF18)</f>
        <v>1</v>
      </c>
      <c r="I18" s="131">
        <f>(Data!I18+Data!AG18)</f>
        <v>0</v>
      </c>
      <c r="J18" s="131">
        <f>(Data!J18+Data!AH18)</f>
        <v>4</v>
      </c>
      <c r="K18" s="131">
        <f>(Data!K18+Data!AI18)</f>
        <v>5</v>
      </c>
      <c r="L18" s="131">
        <f>(Data!L18+Data!AJ18)</f>
        <v>5</v>
      </c>
      <c r="M18" s="131">
        <f>(Data!M18+Data!AK18)</f>
        <v>0</v>
      </c>
      <c r="N18" s="131">
        <f>(Data!N18+Data!AL18)</f>
        <v>1</v>
      </c>
      <c r="O18" s="131">
        <f>(Data!O18+Data!AM18)</f>
        <v>4</v>
      </c>
      <c r="P18" s="76">
        <f t="shared" si="0"/>
        <v>0.5</v>
      </c>
      <c r="Q18" s="76">
        <f t="shared" si="1"/>
        <v>0.4</v>
      </c>
      <c r="R18" s="95">
        <f t="shared" si="2"/>
        <v>0.26666666666666666</v>
      </c>
    </row>
    <row r="19" spans="1:18" ht="11.25">
      <c r="A19" s="63">
        <f ca="1">(IF(CELL("TYPE",Data!B19)="B","",+Data!B19))</f>
        <v>15</v>
      </c>
      <c r="B19" s="63" t="str">
        <f ca="1">(IF(CELL("TYPE",Data!A19)="B","",+Data!A19))</f>
        <v>Shawn Thieke</v>
      </c>
      <c r="C19" s="132">
        <f>(Data!C19+Data!AA19)</f>
        <v>9</v>
      </c>
      <c r="D19" s="132">
        <f>(Data!D19+Data!AB19)</f>
        <v>18</v>
      </c>
      <c r="E19" s="132">
        <f>(Data!E19+Data!AC19)</f>
        <v>1</v>
      </c>
      <c r="F19" s="132">
        <f>(Data!F19+Data!AD19)</f>
        <v>3</v>
      </c>
      <c r="G19" s="132">
        <f>(Data!G19+Data!AE19)</f>
        <v>0</v>
      </c>
      <c r="H19" s="132">
        <f>(Data!H19+Data!AF19)</f>
        <v>0</v>
      </c>
      <c r="I19" s="132">
        <f>(Data!I19+Data!AG19)</f>
        <v>0</v>
      </c>
      <c r="J19" s="132">
        <f>(Data!J19+Data!AH19)</f>
        <v>0</v>
      </c>
      <c r="K19" s="132">
        <f>(Data!K19+Data!AI19)</f>
        <v>1</v>
      </c>
      <c r="L19" s="132">
        <f>(Data!L19+Data!AJ19)</f>
        <v>8</v>
      </c>
      <c r="M19" s="132">
        <f>(Data!M19+Data!AK19)</f>
        <v>0</v>
      </c>
      <c r="N19" s="132">
        <f>(Data!N19+Data!AL19)</f>
        <v>1</v>
      </c>
      <c r="O19" s="132">
        <f>(Data!O19+Data!AM19)</f>
        <v>4</v>
      </c>
      <c r="P19" s="77">
        <f t="shared" si="0"/>
        <v>0.2631578947368421</v>
      </c>
      <c r="Q19" s="77">
        <f t="shared" si="1"/>
        <v>0.16666666666666666</v>
      </c>
      <c r="R19" s="96">
        <f t="shared" si="2"/>
        <v>0.16666666666666666</v>
      </c>
    </row>
    <row r="20" spans="1:18" ht="11.25">
      <c r="A20" s="11">
        <f ca="1">(IF(CELL("TYPE",Data!B20)="B","",+Data!B20))</f>
        <v>13</v>
      </c>
      <c r="B20" s="11" t="str">
        <f ca="1">(IF(CELL("TYPE",Data!A20)="B","",+Data!A20))</f>
        <v>Brian Wagner</v>
      </c>
      <c r="C20" s="131">
        <f>(Data!C20+Data!AA20)</f>
        <v>6</v>
      </c>
      <c r="D20" s="131">
        <f>(Data!D20+Data!AB20)</f>
        <v>8</v>
      </c>
      <c r="E20" s="131">
        <f>(Data!E20+Data!AC20)</f>
        <v>1</v>
      </c>
      <c r="F20" s="131">
        <f>(Data!F20+Data!AD20)</f>
        <v>0</v>
      </c>
      <c r="G20" s="131">
        <f>(Data!G20+Data!AE20)</f>
        <v>0</v>
      </c>
      <c r="H20" s="131">
        <f>(Data!H20+Data!AF20)</f>
        <v>0</v>
      </c>
      <c r="I20" s="131">
        <f>(Data!I20+Data!AG20)</f>
        <v>0</v>
      </c>
      <c r="J20" s="131">
        <f>(Data!J20+Data!AH20)</f>
        <v>0</v>
      </c>
      <c r="K20" s="131">
        <f>(Data!K20+Data!AI20)</f>
        <v>2</v>
      </c>
      <c r="L20" s="131">
        <f>(Data!L20+Data!AJ20)</f>
        <v>6</v>
      </c>
      <c r="M20" s="131">
        <f>(Data!M20+Data!AK20)</f>
        <v>0</v>
      </c>
      <c r="N20" s="131">
        <f>(Data!N20+Data!AL20)</f>
        <v>0</v>
      </c>
      <c r="O20" s="131">
        <f>(Data!O20+Data!AM20)</f>
        <v>0</v>
      </c>
      <c r="P20" s="76">
        <f t="shared" si="0"/>
        <v>0.2</v>
      </c>
      <c r="Q20" s="76">
        <f t="shared" si="1"/>
        <v>0</v>
      </c>
      <c r="R20" s="95">
        <f t="shared" si="2"/>
        <v>0</v>
      </c>
    </row>
    <row r="21" spans="1:18" ht="11.25">
      <c r="A21" s="63">
        <f ca="1">(IF(CELL("TYPE",Data!B21)="B","",+Data!B21))</f>
        <v>21</v>
      </c>
      <c r="B21" s="63" t="str">
        <f ca="1">(IF(CELL("TYPE",Data!A21)="B","",+Data!A21))</f>
        <v>Robbie Walsh</v>
      </c>
      <c r="C21" s="132">
        <f>(Data!C21+Data!AA21)</f>
        <v>9</v>
      </c>
      <c r="D21" s="132">
        <f>(Data!D21+Data!AB21)</f>
        <v>14</v>
      </c>
      <c r="E21" s="132">
        <f>(Data!E21+Data!AC21)</f>
        <v>2</v>
      </c>
      <c r="F21" s="132">
        <f>(Data!F21+Data!AD21)</f>
        <v>3</v>
      </c>
      <c r="G21" s="132">
        <f>(Data!G21+Data!AE21)</f>
        <v>0</v>
      </c>
      <c r="H21" s="132">
        <f>(Data!H21+Data!AF21)</f>
        <v>0</v>
      </c>
      <c r="I21" s="132">
        <f>(Data!I21+Data!AG21)</f>
        <v>0</v>
      </c>
      <c r="J21" s="132">
        <f>(Data!J21+Data!AH21)</f>
        <v>1</v>
      </c>
      <c r="K21" s="132">
        <f>(Data!K21+Data!AI21)</f>
        <v>4</v>
      </c>
      <c r="L21" s="132">
        <f>(Data!L21+Data!AJ21)</f>
        <v>4</v>
      </c>
      <c r="M21" s="132">
        <f>(Data!M21+Data!AK21)</f>
        <v>0</v>
      </c>
      <c r="N21" s="132">
        <f>(Data!N21+Data!AL21)</f>
        <v>2</v>
      </c>
      <c r="O21" s="132">
        <f>(Data!O21+Data!AM21)</f>
        <v>3</v>
      </c>
      <c r="P21" s="77">
        <f t="shared" si="0"/>
        <v>0.5</v>
      </c>
      <c r="Q21" s="77">
        <f t="shared" si="1"/>
        <v>0.21428571428571427</v>
      </c>
      <c r="R21" s="96">
        <f t="shared" si="2"/>
        <v>0.21428571428571427</v>
      </c>
    </row>
    <row r="22" spans="1:18" ht="11.25">
      <c r="A22" s="11">
        <f ca="1">(IF(CELL("TYPE",Data!B22)="B","",+Data!B22))</f>
      </c>
      <c r="B22" s="11">
        <f ca="1">(IF(CELL("TYPE",Data!A22)="B","",+Data!A22))</f>
      </c>
      <c r="C22" s="131">
        <f>(Data!C22+Data!AA22)</f>
        <v>0</v>
      </c>
      <c r="D22" s="131">
        <f>(Data!D22+Data!AB22)</f>
        <v>0</v>
      </c>
      <c r="E22" s="131">
        <f>(Data!E22+Data!AC22)</f>
        <v>0</v>
      </c>
      <c r="F22" s="131">
        <f>(Data!F22+Data!AD22)</f>
        <v>0</v>
      </c>
      <c r="G22" s="131">
        <f>(Data!G22+Data!AE22)</f>
        <v>0</v>
      </c>
      <c r="H22" s="131">
        <f>(Data!H22+Data!AF22)</f>
        <v>0</v>
      </c>
      <c r="I22" s="131">
        <f>(Data!I22+Data!AG22)</f>
        <v>0</v>
      </c>
      <c r="J22" s="131">
        <f>(Data!J22+Data!AH22)</f>
        <v>0</v>
      </c>
      <c r="K22" s="131">
        <f>(Data!K22+Data!AI22)</f>
        <v>0</v>
      </c>
      <c r="L22" s="131">
        <f>(Data!L22+Data!AJ22)</f>
        <v>0</v>
      </c>
      <c r="M22" s="131">
        <f>(Data!M22+Data!AK22)</f>
        <v>0</v>
      </c>
      <c r="N22" s="131">
        <f>(Data!N22+Data!AL22)</f>
        <v>0</v>
      </c>
      <c r="O22" s="131">
        <f>(Data!O22+Data!AM22)</f>
        <v>0</v>
      </c>
      <c r="P22" s="76">
        <f>IF(ISERR((F22+K22+N22)/(D22+K22+M22)),0,((F22+K22+N22)/(D22+K22+M22)))</f>
        <v>0</v>
      </c>
      <c r="Q22" s="76">
        <f>IF(ISERR((((F22-(G22+H22+I22))+(G22*2)+(H22*3)+(I22*4))/D22)),0,((((F22-(G22+H22+I22))+(G22*2)+(H22*3)+(I22*4))/D22)))</f>
        <v>0</v>
      </c>
      <c r="R22" s="95">
        <f>IF(ISERR(F22/D22),0,(F22/D22))</f>
        <v>0</v>
      </c>
    </row>
    <row r="23" spans="1:18" ht="11.25">
      <c r="A23" s="63">
        <f ca="1">(IF(CELL("TYPE",Data!B23)="B","",+Data!B23))</f>
      </c>
      <c r="B23" s="63">
        <f ca="1">(IF(CELL("TYPE",Data!A23)="B","",+Data!A23))</f>
      </c>
      <c r="C23" s="132">
        <f>(Data!C23+Data!AA23)</f>
        <v>0</v>
      </c>
      <c r="D23" s="132">
        <f>(Data!D23+Data!AB23)</f>
        <v>0</v>
      </c>
      <c r="E23" s="132">
        <f>(Data!E23+Data!AC23)</f>
        <v>0</v>
      </c>
      <c r="F23" s="132">
        <f>(Data!F23+Data!AD23)</f>
        <v>0</v>
      </c>
      <c r="G23" s="132">
        <f>(Data!G23+Data!AE23)</f>
        <v>0</v>
      </c>
      <c r="H23" s="132">
        <f>(Data!H23+Data!AF23)</f>
        <v>0</v>
      </c>
      <c r="I23" s="132">
        <f>(Data!I23+Data!AG23)</f>
        <v>0</v>
      </c>
      <c r="J23" s="132">
        <f>(Data!J23+Data!AH23)</f>
        <v>0</v>
      </c>
      <c r="K23" s="132">
        <f>(Data!K23+Data!AI23)</f>
        <v>0</v>
      </c>
      <c r="L23" s="132">
        <f>(Data!L23+Data!AJ23)</f>
        <v>0</v>
      </c>
      <c r="M23" s="132">
        <f>(Data!M23+Data!AK23)</f>
        <v>0</v>
      </c>
      <c r="N23" s="132">
        <f>(Data!N23+Data!AL23)</f>
        <v>0</v>
      </c>
      <c r="O23" s="132">
        <f>(Data!O23+Data!AM23)</f>
        <v>0</v>
      </c>
      <c r="P23" s="77">
        <f>IF(ISERR((F23+K23+N23)/(D23+K23+M23)),0,((F23+K23+N23)/(D23+K23+M23)))</f>
        <v>0</v>
      </c>
      <c r="Q23" s="77">
        <f>IF(ISERR((((F23-(G23+H23+I23))+(G23*2)+(H23*3)+(I23*4))/D23)),0,((((F23-(G23+H23+I23))+(G23*2)+(H23*3)+(I23*4))/D23)))</f>
        <v>0</v>
      </c>
      <c r="R23" s="96">
        <f>IF(ISERR(F23/D23),0,(F23/D23))</f>
        <v>0</v>
      </c>
    </row>
    <row r="24" spans="1:18" ht="11.25">
      <c r="A24" s="11">
        <f ca="1">(IF(CELL("TYPE",Data!B24)="B","",+Data!B24))</f>
      </c>
      <c r="B24" s="11">
        <f ca="1">(IF(CELL("TYPE",Data!A24)="B","",+Data!A24))</f>
      </c>
      <c r="C24" s="131">
        <f>(Data!C24+Data!AA24)</f>
        <v>0</v>
      </c>
      <c r="D24" s="131">
        <f>(Data!D24+Data!AB24)</f>
        <v>0</v>
      </c>
      <c r="E24" s="131">
        <f>(Data!E24+Data!AC24)</f>
        <v>0</v>
      </c>
      <c r="F24" s="131">
        <f>(Data!F24+Data!AD24)</f>
        <v>0</v>
      </c>
      <c r="G24" s="131">
        <f>(Data!G24+Data!AE24)</f>
        <v>0</v>
      </c>
      <c r="H24" s="131">
        <f>(Data!H24+Data!AF24)</f>
        <v>0</v>
      </c>
      <c r="I24" s="131">
        <f>(Data!I24+Data!AG24)</f>
        <v>0</v>
      </c>
      <c r="J24" s="131">
        <f>(Data!J24+Data!AH24)</f>
        <v>0</v>
      </c>
      <c r="K24" s="131">
        <f>(Data!K24+Data!AI24)</f>
        <v>0</v>
      </c>
      <c r="L24" s="131">
        <f>(Data!L24+Data!AJ24)</f>
        <v>0</v>
      </c>
      <c r="M24" s="131">
        <f>(Data!M24+Data!AK24)</f>
        <v>0</v>
      </c>
      <c r="N24" s="131">
        <f>(Data!N24+Data!AL24)</f>
        <v>0</v>
      </c>
      <c r="O24" s="131">
        <f>(Data!O24+Data!AM24)</f>
        <v>0</v>
      </c>
      <c r="P24" s="76">
        <f t="shared" si="0"/>
        <v>0</v>
      </c>
      <c r="Q24" s="76">
        <f t="shared" si="1"/>
        <v>0</v>
      </c>
      <c r="R24" s="95">
        <f t="shared" si="2"/>
        <v>0</v>
      </c>
    </row>
    <row r="25" spans="1:18" ht="18">
      <c r="A25" s="99" t="s">
        <v>17</v>
      </c>
      <c r="B25" s="54"/>
      <c r="C25" s="53"/>
      <c r="D25" s="53">
        <f>SUM(D6:D24)</f>
        <v>225</v>
      </c>
      <c r="E25" s="53">
        <f aca="true" t="shared" si="3" ref="E25:O25">SUM(E6:E24)</f>
        <v>60</v>
      </c>
      <c r="F25" s="53">
        <f t="shared" si="3"/>
        <v>57</v>
      </c>
      <c r="G25" s="53">
        <f t="shared" si="3"/>
        <v>10</v>
      </c>
      <c r="H25" s="53">
        <f t="shared" si="3"/>
        <v>2</v>
      </c>
      <c r="I25" s="53">
        <f t="shared" si="3"/>
        <v>0</v>
      </c>
      <c r="J25" s="53">
        <f t="shared" si="3"/>
        <v>36</v>
      </c>
      <c r="K25" s="53">
        <f t="shared" si="3"/>
        <v>47</v>
      </c>
      <c r="L25" s="53">
        <f t="shared" si="3"/>
        <v>84</v>
      </c>
      <c r="M25" s="53">
        <f t="shared" si="3"/>
        <v>0</v>
      </c>
      <c r="N25" s="53">
        <f t="shared" si="3"/>
        <v>9</v>
      </c>
      <c r="O25" s="53">
        <f t="shared" si="3"/>
        <v>41</v>
      </c>
      <c r="P25" s="53">
        <f t="shared" si="0"/>
        <v>0.41544117647058826</v>
      </c>
      <c r="Q25" s="133">
        <f t="shared" si="1"/>
        <v>0.31555555555555553</v>
      </c>
      <c r="R25" s="97">
        <f t="shared" si="2"/>
        <v>0.25333333333333335</v>
      </c>
    </row>
    <row r="26" spans="3:14" ht="15.75" customHeight="1">
      <c r="C26" s="15"/>
      <c r="K26" s="17"/>
      <c r="L26" s="17"/>
      <c r="M26" s="17"/>
      <c r="N26" s="18"/>
    </row>
    <row r="27" ht="11.25">
      <c r="M27" s="17"/>
    </row>
    <row r="28" spans="6:14" ht="19.5" customHeight="1">
      <c r="F28" s="19"/>
      <c r="G28" s="20"/>
      <c r="H28" s="38"/>
      <c r="I28" s="38" t="s">
        <v>27</v>
      </c>
      <c r="J28" s="20"/>
      <c r="K28" s="20"/>
      <c r="L28" s="21"/>
      <c r="M28" s="17"/>
      <c r="N28" s="22"/>
    </row>
    <row r="29" ht="12" customHeight="1">
      <c r="N29" s="22"/>
    </row>
    <row r="30" spans="1:18" ht="15" customHeight="1">
      <c r="A30" s="100"/>
      <c r="B30" s="71"/>
      <c r="C30" s="69"/>
      <c r="D30" s="72" t="s">
        <v>0</v>
      </c>
      <c r="E30" s="73"/>
      <c r="F30" s="73"/>
      <c r="G30" s="73"/>
      <c r="H30" s="73"/>
      <c r="I30" s="73"/>
      <c r="J30" s="73"/>
      <c r="K30" s="73"/>
      <c r="L30" s="73"/>
      <c r="M30" s="73"/>
      <c r="N30" s="72" t="s">
        <v>1</v>
      </c>
      <c r="O30" s="73"/>
      <c r="P30" s="72" t="s">
        <v>2</v>
      </c>
      <c r="Q30" s="90" t="s">
        <v>41</v>
      </c>
      <c r="R30" s="74"/>
    </row>
    <row r="31" spans="1:18" ht="12" customHeight="1">
      <c r="A31" s="101" t="s">
        <v>30</v>
      </c>
      <c r="B31" s="13"/>
      <c r="C31" s="13"/>
      <c r="D31" s="37" t="s">
        <v>5</v>
      </c>
      <c r="E31" s="37" t="s">
        <v>6</v>
      </c>
      <c r="F31" s="37" t="s">
        <v>7</v>
      </c>
      <c r="G31" s="37" t="s">
        <v>8</v>
      </c>
      <c r="H31" s="37" t="s">
        <v>9</v>
      </c>
      <c r="I31" s="37" t="s">
        <v>10</v>
      </c>
      <c r="J31" s="37" t="s">
        <v>28</v>
      </c>
      <c r="K31" s="37" t="s">
        <v>11</v>
      </c>
      <c r="L31" s="37" t="s">
        <v>29</v>
      </c>
      <c r="M31" s="37" t="s">
        <v>12</v>
      </c>
      <c r="N31" s="37" t="s">
        <v>13</v>
      </c>
      <c r="O31" s="37" t="s">
        <v>14</v>
      </c>
      <c r="P31" s="31" t="s">
        <v>15</v>
      </c>
      <c r="Q31" s="31" t="s">
        <v>15</v>
      </c>
      <c r="R31" s="31" t="s">
        <v>16</v>
      </c>
    </row>
    <row r="32" spans="1:18" ht="12" customHeight="1">
      <c r="A32" s="100" t="s">
        <v>81</v>
      </c>
      <c r="C32" s="23"/>
      <c r="D32" s="10">
        <v>25</v>
      </c>
      <c r="E32" s="10">
        <v>5</v>
      </c>
      <c r="F32" s="10">
        <v>4</v>
      </c>
      <c r="G32" s="10">
        <v>0</v>
      </c>
      <c r="H32" s="10">
        <v>0</v>
      </c>
      <c r="I32" s="10">
        <v>0</v>
      </c>
      <c r="J32" s="10">
        <v>1</v>
      </c>
      <c r="K32" s="10">
        <v>6</v>
      </c>
      <c r="L32" s="10">
        <v>13</v>
      </c>
      <c r="M32" s="10">
        <v>0</v>
      </c>
      <c r="N32" s="10">
        <v>0</v>
      </c>
      <c r="O32" s="10">
        <v>5</v>
      </c>
      <c r="P32" s="14">
        <f>IF(ISERR((F32+K32+N32)/(D32+K32+M32)),0,((F32+K32+N32)/(D32+K32+M32)))</f>
        <v>0.3225806451612903</v>
      </c>
      <c r="Q32" s="109">
        <f>IF(ISERR((((F32-(G32+H32+I32))+(G32*2)+(H32*3)+(I32*4))/D32)),0,((((F32-(G32+H32+I32))+(G32*2)+(H32*3)+(I32*4))/D32)))</f>
        <v>0.16</v>
      </c>
      <c r="R32" s="14">
        <f>IF(ISERR(F32/D32),0,(F32/D32))</f>
        <v>0.16</v>
      </c>
    </row>
    <row r="33" spans="1:18" ht="12" customHeight="1">
      <c r="A33" s="134" t="s">
        <v>83</v>
      </c>
      <c r="B33" s="70"/>
      <c r="C33" s="67"/>
      <c r="D33" s="84">
        <v>22</v>
      </c>
      <c r="E33" s="64">
        <v>2</v>
      </c>
      <c r="F33" s="64">
        <v>2</v>
      </c>
      <c r="G33" s="64">
        <v>1</v>
      </c>
      <c r="H33" s="64">
        <v>0</v>
      </c>
      <c r="I33" s="64">
        <v>0</v>
      </c>
      <c r="J33" s="64">
        <v>4</v>
      </c>
      <c r="K33" s="64">
        <v>5</v>
      </c>
      <c r="L33" s="64">
        <v>11</v>
      </c>
      <c r="M33" s="64">
        <v>0</v>
      </c>
      <c r="N33" s="64">
        <v>0</v>
      </c>
      <c r="O33" s="64">
        <v>0</v>
      </c>
      <c r="P33" s="65">
        <f>IF(ISERR((F33+K33+N33)/(D33+K33+M33)),0,((F33+K33+N33)/(D33+K33+M33)))</f>
        <v>0.25925925925925924</v>
      </c>
      <c r="Q33" s="65">
        <f>IF(ISERR((((F33-(G33+H33+I33))+(G33*2)+(H33*3)+(I33*4))/D33)),0,((((F33-(G33+H33+I33))+(G33*2)+(H33*3)+(I33*4))/D33)))</f>
        <v>0.13636363636363635</v>
      </c>
      <c r="R33" s="65">
        <f>IF(ISERR(F33/D33),0,(F33/D33))</f>
        <v>0.09090909090909091</v>
      </c>
    </row>
    <row r="34" spans="1:18" ht="12" customHeight="1">
      <c r="A34" s="102" t="s">
        <v>86</v>
      </c>
      <c r="B34" s="40"/>
      <c r="C34" s="23"/>
      <c r="D34" s="10">
        <v>23</v>
      </c>
      <c r="E34" s="10">
        <v>0</v>
      </c>
      <c r="F34" s="10">
        <v>3</v>
      </c>
      <c r="G34" s="10">
        <v>0</v>
      </c>
      <c r="H34" s="10">
        <v>0</v>
      </c>
      <c r="I34" s="10">
        <v>0</v>
      </c>
      <c r="J34" s="10">
        <v>1</v>
      </c>
      <c r="K34" s="10">
        <v>2</v>
      </c>
      <c r="L34" s="10">
        <v>11</v>
      </c>
      <c r="M34" s="10">
        <v>0</v>
      </c>
      <c r="N34" s="10">
        <v>0</v>
      </c>
      <c r="O34" s="10">
        <v>0</v>
      </c>
      <c r="P34" s="14">
        <f aca="true" t="shared" si="4" ref="P34:P52">IF(ISERR((F34+K34+N34)/(D34+K34+M34)),0,((F34+K34+N34)/(D34+K34+M34)))</f>
        <v>0.2</v>
      </c>
      <c r="Q34" s="14">
        <f aca="true" t="shared" si="5" ref="Q34:Q52">IF(ISERR((((F34-(G34+H34+I34))+(G34*2)+(H34*3)+(I34*4))/D34)),0,((((F34-(G34+H34+I34))+(G34*2)+(H34*3)+(I34*4))/D34)))</f>
        <v>0.13043478260869565</v>
      </c>
      <c r="R34" s="14">
        <f aca="true" t="shared" si="6" ref="R34:R52">IF(ISERR(F34/D34),0,(F34/D34))</f>
        <v>0.13043478260869565</v>
      </c>
    </row>
    <row r="35" spans="1:18" ht="12" customHeight="1">
      <c r="A35" s="124" t="s">
        <v>88</v>
      </c>
      <c r="B35" s="70"/>
      <c r="C35" s="67"/>
      <c r="D35" s="64">
        <v>23</v>
      </c>
      <c r="E35" s="64">
        <v>14</v>
      </c>
      <c r="F35" s="64">
        <v>8</v>
      </c>
      <c r="G35" s="64">
        <v>1</v>
      </c>
      <c r="H35" s="64">
        <v>0</v>
      </c>
      <c r="I35" s="64">
        <v>0</v>
      </c>
      <c r="J35" s="64">
        <v>7</v>
      </c>
      <c r="K35" s="64">
        <v>7</v>
      </c>
      <c r="L35" s="64">
        <v>7</v>
      </c>
      <c r="M35" s="64">
        <v>0</v>
      </c>
      <c r="N35" s="64">
        <v>0</v>
      </c>
      <c r="O35" s="64">
        <v>11</v>
      </c>
      <c r="P35" s="65">
        <f t="shared" si="4"/>
        <v>0.5</v>
      </c>
      <c r="Q35" s="65">
        <f t="shared" si="5"/>
        <v>0.391304347826087</v>
      </c>
      <c r="R35" s="65">
        <f t="shared" si="6"/>
        <v>0.34782608695652173</v>
      </c>
    </row>
    <row r="36" spans="1:18" ht="12" customHeight="1">
      <c r="A36" s="102" t="s">
        <v>86</v>
      </c>
      <c r="B36" s="40"/>
      <c r="C36" s="23"/>
      <c r="D36" s="10">
        <v>31</v>
      </c>
      <c r="E36" s="10">
        <v>8</v>
      </c>
      <c r="F36" s="10">
        <v>11</v>
      </c>
      <c r="G36" s="10">
        <v>3</v>
      </c>
      <c r="H36" s="10">
        <v>0</v>
      </c>
      <c r="I36" s="10">
        <v>0</v>
      </c>
      <c r="J36" s="10">
        <v>0</v>
      </c>
      <c r="K36" s="10">
        <v>6</v>
      </c>
      <c r="L36" s="10">
        <v>7</v>
      </c>
      <c r="M36" s="10">
        <v>0</v>
      </c>
      <c r="N36" s="10">
        <v>2</v>
      </c>
      <c r="O36" s="10">
        <v>6</v>
      </c>
      <c r="P36" s="14">
        <f t="shared" si="4"/>
        <v>0.5135135135135135</v>
      </c>
      <c r="Q36" s="14">
        <f t="shared" si="5"/>
        <v>0.45161290322580644</v>
      </c>
      <c r="R36" s="14">
        <f t="shared" si="6"/>
        <v>0.3548387096774194</v>
      </c>
    </row>
    <row r="37" spans="1:18" ht="12" customHeight="1">
      <c r="A37" s="103" t="s">
        <v>81</v>
      </c>
      <c r="B37" s="70"/>
      <c r="C37" s="67"/>
      <c r="D37" s="64">
        <v>24</v>
      </c>
      <c r="E37" s="64">
        <v>6</v>
      </c>
      <c r="F37" s="64">
        <v>7</v>
      </c>
      <c r="G37" s="64">
        <v>2</v>
      </c>
      <c r="H37" s="64">
        <v>0</v>
      </c>
      <c r="I37" s="64">
        <v>0</v>
      </c>
      <c r="J37" s="64">
        <v>4</v>
      </c>
      <c r="K37" s="64">
        <v>7</v>
      </c>
      <c r="L37" s="64">
        <v>11</v>
      </c>
      <c r="M37" s="64">
        <v>0</v>
      </c>
      <c r="N37" s="64">
        <v>1</v>
      </c>
      <c r="O37" s="64">
        <v>2</v>
      </c>
      <c r="P37" s="65">
        <f>IF(ISERR((F37+K37+N37)/(D37+K37+M37)),0,((F37+K37+N37)/(D37+K37+M37)))</f>
        <v>0.4838709677419355</v>
      </c>
      <c r="Q37" s="65">
        <f t="shared" si="5"/>
        <v>0.375</v>
      </c>
      <c r="R37" s="65">
        <f t="shared" si="6"/>
        <v>0.2916666666666667</v>
      </c>
    </row>
    <row r="38" spans="1:18" ht="12" customHeight="1">
      <c r="A38" s="104" t="s">
        <v>92</v>
      </c>
      <c r="B38" s="40"/>
      <c r="C38" s="23"/>
      <c r="D38" s="10">
        <v>32</v>
      </c>
      <c r="E38" s="10">
        <v>14</v>
      </c>
      <c r="F38" s="10">
        <v>11</v>
      </c>
      <c r="G38" s="10">
        <v>3</v>
      </c>
      <c r="H38" s="10">
        <v>1</v>
      </c>
      <c r="I38" s="10">
        <v>0</v>
      </c>
      <c r="J38" s="10">
        <v>5</v>
      </c>
      <c r="K38" s="10">
        <v>8</v>
      </c>
      <c r="L38" s="10">
        <v>5</v>
      </c>
      <c r="M38" s="10">
        <v>0</v>
      </c>
      <c r="N38" s="10">
        <v>0</v>
      </c>
      <c r="O38" s="10">
        <v>12</v>
      </c>
      <c r="P38" s="14">
        <f t="shared" si="4"/>
        <v>0.475</v>
      </c>
      <c r="Q38" s="14">
        <f t="shared" si="5"/>
        <v>0.5</v>
      </c>
      <c r="R38" s="14">
        <f t="shared" si="6"/>
        <v>0.34375</v>
      </c>
    </row>
    <row r="39" spans="1:18" ht="12" customHeight="1">
      <c r="A39" s="103" t="s">
        <v>88</v>
      </c>
      <c r="B39" s="70"/>
      <c r="C39" s="67"/>
      <c r="D39" s="64">
        <v>28</v>
      </c>
      <c r="E39" s="64">
        <v>5</v>
      </c>
      <c r="F39" s="64">
        <v>6</v>
      </c>
      <c r="G39" s="64">
        <v>0</v>
      </c>
      <c r="H39" s="64">
        <v>0</v>
      </c>
      <c r="I39" s="64">
        <v>0</v>
      </c>
      <c r="J39" s="64">
        <v>7</v>
      </c>
      <c r="K39" s="64">
        <v>1</v>
      </c>
      <c r="L39" s="64">
        <v>11</v>
      </c>
      <c r="M39" s="64">
        <v>0</v>
      </c>
      <c r="N39" s="64">
        <v>2</v>
      </c>
      <c r="O39" s="64">
        <v>3</v>
      </c>
      <c r="P39" s="65">
        <f t="shared" si="4"/>
        <v>0.3103448275862069</v>
      </c>
      <c r="Q39" s="65">
        <f t="shared" si="5"/>
        <v>0.21428571428571427</v>
      </c>
      <c r="R39" s="65">
        <f t="shared" si="6"/>
        <v>0.21428571428571427</v>
      </c>
    </row>
    <row r="40" spans="1:18" ht="12" customHeight="1">
      <c r="A40" s="102" t="s">
        <v>83</v>
      </c>
      <c r="B40" s="40"/>
      <c r="C40" s="23"/>
      <c r="D40" s="10">
        <v>26</v>
      </c>
      <c r="E40" s="10">
        <v>6</v>
      </c>
      <c r="F40" s="10">
        <v>5</v>
      </c>
      <c r="G40" s="10">
        <v>0</v>
      </c>
      <c r="H40" s="10">
        <v>1</v>
      </c>
      <c r="I40" s="10">
        <v>0</v>
      </c>
      <c r="J40" s="10">
        <v>7</v>
      </c>
      <c r="K40" s="10">
        <v>5</v>
      </c>
      <c r="L40" s="10">
        <v>8</v>
      </c>
      <c r="M40" s="10">
        <v>0</v>
      </c>
      <c r="N40" s="10">
        <v>3</v>
      </c>
      <c r="O40" s="10">
        <v>2</v>
      </c>
      <c r="P40" s="14">
        <f t="shared" si="4"/>
        <v>0.41935483870967744</v>
      </c>
      <c r="Q40" s="14">
        <f t="shared" si="5"/>
        <v>0.2692307692307692</v>
      </c>
      <c r="R40" s="14">
        <f t="shared" si="6"/>
        <v>0.19230769230769232</v>
      </c>
    </row>
    <row r="41" spans="1:18" ht="12" customHeight="1">
      <c r="A41" s="103"/>
      <c r="B41" s="70"/>
      <c r="C41" s="67"/>
      <c r="D41" s="64"/>
      <c r="E41" s="64"/>
      <c r="F41" s="64"/>
      <c r="G41" s="64"/>
      <c r="H41" s="64"/>
      <c r="I41" s="64"/>
      <c r="J41" s="64"/>
      <c r="K41" s="64"/>
      <c r="L41" s="64"/>
      <c r="M41" s="64"/>
      <c r="N41" s="64"/>
      <c r="O41" s="64"/>
      <c r="P41" s="65">
        <f t="shared" si="4"/>
        <v>0</v>
      </c>
      <c r="Q41" s="65">
        <f t="shared" si="5"/>
        <v>0</v>
      </c>
      <c r="R41" s="65">
        <f t="shared" si="6"/>
        <v>0</v>
      </c>
    </row>
    <row r="42" spans="1:18" ht="12" customHeight="1">
      <c r="A42" s="102"/>
      <c r="B42" s="40"/>
      <c r="C42" s="23"/>
      <c r="D42" s="10"/>
      <c r="E42" s="10"/>
      <c r="F42" s="10"/>
      <c r="G42" s="10"/>
      <c r="H42" s="10"/>
      <c r="I42" s="10"/>
      <c r="J42" s="10"/>
      <c r="K42" s="10"/>
      <c r="L42" s="10"/>
      <c r="M42" s="10"/>
      <c r="N42" s="10"/>
      <c r="O42" s="10"/>
      <c r="P42" s="14">
        <f t="shared" si="4"/>
        <v>0</v>
      </c>
      <c r="Q42" s="14">
        <f t="shared" si="5"/>
        <v>0</v>
      </c>
      <c r="R42" s="14">
        <f t="shared" si="6"/>
        <v>0</v>
      </c>
    </row>
    <row r="43" spans="1:18" ht="12" customHeight="1">
      <c r="A43" s="103"/>
      <c r="B43" s="70"/>
      <c r="C43" s="67"/>
      <c r="D43" s="64"/>
      <c r="E43" s="64"/>
      <c r="F43" s="64"/>
      <c r="G43" s="64"/>
      <c r="H43" s="64"/>
      <c r="I43" s="64"/>
      <c r="J43" s="64"/>
      <c r="K43" s="64"/>
      <c r="L43" s="64"/>
      <c r="M43" s="64"/>
      <c r="N43" s="64"/>
      <c r="O43" s="64"/>
      <c r="P43" s="65">
        <f t="shared" si="4"/>
        <v>0</v>
      </c>
      <c r="Q43" s="65">
        <f t="shared" si="5"/>
        <v>0</v>
      </c>
      <c r="R43" s="65">
        <f t="shared" si="6"/>
        <v>0</v>
      </c>
    </row>
    <row r="44" spans="1:18" ht="12" customHeight="1">
      <c r="A44" s="102"/>
      <c r="B44" s="40"/>
      <c r="C44" s="23"/>
      <c r="D44" s="10"/>
      <c r="E44" s="10"/>
      <c r="F44" s="10"/>
      <c r="G44" s="10"/>
      <c r="H44" s="10"/>
      <c r="I44" s="10"/>
      <c r="J44" s="10"/>
      <c r="K44" s="10"/>
      <c r="L44" s="10"/>
      <c r="M44" s="10"/>
      <c r="N44" s="10"/>
      <c r="O44" s="10"/>
      <c r="P44" s="85">
        <f t="shared" si="4"/>
        <v>0</v>
      </c>
      <c r="Q44" s="14">
        <f t="shared" si="5"/>
        <v>0</v>
      </c>
      <c r="R44" s="14">
        <f t="shared" si="6"/>
        <v>0</v>
      </c>
    </row>
    <row r="45" spans="1:18" ht="12" customHeight="1">
      <c r="A45" s="103"/>
      <c r="B45" s="70"/>
      <c r="C45" s="67"/>
      <c r="D45" s="64"/>
      <c r="E45" s="64"/>
      <c r="F45" s="64"/>
      <c r="G45" s="64"/>
      <c r="H45" s="64"/>
      <c r="I45" s="64"/>
      <c r="J45" s="64"/>
      <c r="K45" s="64"/>
      <c r="L45" s="64"/>
      <c r="M45" s="64"/>
      <c r="N45" s="64"/>
      <c r="O45" s="64"/>
      <c r="P45" s="65">
        <f t="shared" si="4"/>
        <v>0</v>
      </c>
      <c r="Q45" s="65">
        <f t="shared" si="5"/>
        <v>0</v>
      </c>
      <c r="R45" s="65">
        <f t="shared" si="6"/>
        <v>0</v>
      </c>
    </row>
    <row r="46" spans="1:18" ht="12" customHeight="1">
      <c r="A46" s="102"/>
      <c r="B46" s="40"/>
      <c r="C46" s="23"/>
      <c r="D46" s="10"/>
      <c r="E46" s="10"/>
      <c r="F46" s="10"/>
      <c r="G46" s="10"/>
      <c r="H46" s="10"/>
      <c r="I46" s="10"/>
      <c r="J46" s="10"/>
      <c r="K46" s="10"/>
      <c r="L46" s="10"/>
      <c r="M46" s="10"/>
      <c r="N46" s="10"/>
      <c r="O46" s="10"/>
      <c r="P46" s="14">
        <f t="shared" si="4"/>
        <v>0</v>
      </c>
      <c r="Q46" s="14">
        <f t="shared" si="5"/>
        <v>0</v>
      </c>
      <c r="R46" s="14">
        <f t="shared" si="6"/>
        <v>0</v>
      </c>
    </row>
    <row r="47" spans="1:18" ht="12" customHeight="1">
      <c r="A47" s="89"/>
      <c r="B47" s="70"/>
      <c r="C47" s="67"/>
      <c r="D47" s="64"/>
      <c r="E47" s="64"/>
      <c r="F47" s="64"/>
      <c r="G47" s="64"/>
      <c r="H47" s="64"/>
      <c r="I47" s="64"/>
      <c r="J47" s="64"/>
      <c r="K47" s="64"/>
      <c r="L47" s="64"/>
      <c r="M47" s="64"/>
      <c r="N47" s="64"/>
      <c r="O47" s="64"/>
      <c r="P47" s="65">
        <f t="shared" si="4"/>
        <v>0</v>
      </c>
      <c r="Q47" s="65">
        <f t="shared" si="5"/>
        <v>0</v>
      </c>
      <c r="R47" s="65">
        <f t="shared" si="6"/>
        <v>0</v>
      </c>
    </row>
    <row r="48" spans="1:18" ht="12" customHeight="1">
      <c r="A48" s="88"/>
      <c r="B48" s="40"/>
      <c r="C48" s="23"/>
      <c r="D48" s="10"/>
      <c r="E48" s="10"/>
      <c r="F48" s="10"/>
      <c r="G48" s="10"/>
      <c r="H48" s="10"/>
      <c r="I48" s="10"/>
      <c r="J48" s="10"/>
      <c r="K48" s="10"/>
      <c r="L48" s="10"/>
      <c r="M48" s="10"/>
      <c r="N48" s="10"/>
      <c r="O48" s="10"/>
      <c r="P48" s="14">
        <f>IF(ISERR((F48+K48+N48)/(D48+K48+M48)),0,((F48+K48+N48)/(D48+K48+M48)))</f>
        <v>0</v>
      </c>
      <c r="Q48" s="14">
        <f t="shared" si="5"/>
        <v>0</v>
      </c>
      <c r="R48" s="14">
        <f t="shared" si="6"/>
        <v>0</v>
      </c>
    </row>
    <row r="49" spans="1:18" ht="12" customHeight="1">
      <c r="A49" s="89"/>
      <c r="B49" s="70"/>
      <c r="C49" s="67"/>
      <c r="D49" s="64"/>
      <c r="E49" s="64"/>
      <c r="F49" s="64"/>
      <c r="G49" s="64"/>
      <c r="H49" s="64"/>
      <c r="I49" s="64"/>
      <c r="J49" s="64"/>
      <c r="K49" s="64"/>
      <c r="L49" s="64"/>
      <c r="M49" s="64"/>
      <c r="N49" s="64"/>
      <c r="O49" s="64"/>
      <c r="P49" s="65">
        <f>IF(ISERR((F49+K49+N49)/(D49+K49+M49)),0,((F49+K49+N49)/(D49+K49+M49)))</f>
        <v>0</v>
      </c>
      <c r="Q49" s="65">
        <f t="shared" si="5"/>
        <v>0</v>
      </c>
      <c r="R49" s="65">
        <f t="shared" si="6"/>
        <v>0</v>
      </c>
    </row>
    <row r="50" spans="1:18" ht="12" customHeight="1">
      <c r="A50" s="88"/>
      <c r="B50" s="40"/>
      <c r="C50" s="23"/>
      <c r="D50" s="10"/>
      <c r="E50" s="10"/>
      <c r="F50" s="10"/>
      <c r="G50" s="10"/>
      <c r="H50" s="10"/>
      <c r="I50" s="10"/>
      <c r="J50" s="10"/>
      <c r="K50" s="10"/>
      <c r="L50" s="10"/>
      <c r="M50" s="10"/>
      <c r="N50" s="10"/>
      <c r="O50" s="10"/>
      <c r="P50" s="14">
        <f t="shared" si="4"/>
        <v>0</v>
      </c>
      <c r="Q50" s="14">
        <f t="shared" si="5"/>
        <v>0</v>
      </c>
      <c r="R50" s="14">
        <f t="shared" si="6"/>
        <v>0</v>
      </c>
    </row>
    <row r="51" spans="1:18" ht="12" customHeight="1">
      <c r="A51" s="89"/>
      <c r="B51" s="70"/>
      <c r="C51" s="67"/>
      <c r="D51" s="64"/>
      <c r="E51" s="64"/>
      <c r="F51" s="64"/>
      <c r="G51" s="64"/>
      <c r="H51" s="64"/>
      <c r="I51" s="64"/>
      <c r="J51" s="64"/>
      <c r="K51" s="64"/>
      <c r="L51" s="64"/>
      <c r="M51" s="64"/>
      <c r="N51" s="64"/>
      <c r="O51" s="64"/>
      <c r="P51" s="65">
        <f t="shared" si="4"/>
        <v>0</v>
      </c>
      <c r="Q51" s="65">
        <f t="shared" si="5"/>
        <v>0</v>
      </c>
      <c r="R51" s="65">
        <f t="shared" si="6"/>
        <v>0</v>
      </c>
    </row>
    <row r="52" spans="1:18" ht="12" customHeight="1">
      <c r="A52" s="37"/>
      <c r="B52" s="25"/>
      <c r="C52" s="26"/>
      <c r="D52" s="27"/>
      <c r="E52" s="27"/>
      <c r="F52" s="28"/>
      <c r="G52" s="28"/>
      <c r="H52" s="29"/>
      <c r="I52" s="27"/>
      <c r="J52" s="27"/>
      <c r="K52" s="27"/>
      <c r="L52" s="27"/>
      <c r="M52" s="27"/>
      <c r="N52" s="29"/>
      <c r="O52" s="29"/>
      <c r="P52" s="16">
        <f t="shared" si="4"/>
        <v>0</v>
      </c>
      <c r="Q52" s="16">
        <f t="shared" si="5"/>
        <v>0</v>
      </c>
      <c r="R52" s="16">
        <f t="shared" si="6"/>
        <v>0</v>
      </c>
    </row>
    <row r="54" spans="1:18" ht="18">
      <c r="A54" s="105" t="s">
        <v>18</v>
      </c>
      <c r="B54" s="140" t="s">
        <v>19</v>
      </c>
      <c r="C54" s="141"/>
      <c r="D54" s="30" t="s">
        <v>51</v>
      </c>
      <c r="E54" s="30" t="s">
        <v>49</v>
      </c>
      <c r="F54" s="41"/>
      <c r="G54" s="42"/>
      <c r="H54" s="43"/>
      <c r="I54" s="19"/>
      <c r="J54" s="20"/>
      <c r="K54" s="38"/>
      <c r="L54" s="38" t="s">
        <v>37</v>
      </c>
      <c r="M54" s="20"/>
      <c r="N54" s="20"/>
      <c r="O54" s="21"/>
      <c r="P54" s="49"/>
      <c r="Q54" s="42"/>
      <c r="R54" s="43"/>
    </row>
    <row r="55" spans="1:18" ht="11.25">
      <c r="A55" s="106">
        <v>1</v>
      </c>
      <c r="B55" s="135" t="str">
        <f ca="1">(IF(CELL("TYPE",A32)="B","",+A32))</f>
        <v>Geddes</v>
      </c>
      <c r="C55" s="59"/>
      <c r="D55" s="52" t="s">
        <v>21</v>
      </c>
      <c r="E55" s="51" t="s">
        <v>82</v>
      </c>
      <c r="F55" s="45" t="s">
        <v>3</v>
      </c>
      <c r="G55" s="46"/>
      <c r="H55" s="44" t="s">
        <v>31</v>
      </c>
      <c r="I55" s="44" t="s">
        <v>32</v>
      </c>
      <c r="J55" s="44" t="s">
        <v>33</v>
      </c>
      <c r="K55" s="44" t="s">
        <v>34</v>
      </c>
      <c r="L55" s="44" t="s">
        <v>35</v>
      </c>
      <c r="M55" s="44" t="s">
        <v>11</v>
      </c>
      <c r="N55" s="44" t="s">
        <v>29</v>
      </c>
      <c r="O55" s="44" t="s">
        <v>21</v>
      </c>
      <c r="P55" s="44" t="s">
        <v>20</v>
      </c>
      <c r="Q55" s="44" t="s">
        <v>39</v>
      </c>
      <c r="R55" s="44" t="s">
        <v>38</v>
      </c>
    </row>
    <row r="56" spans="1:18" ht="13.5" customHeight="1">
      <c r="A56" s="106">
        <v>2</v>
      </c>
      <c r="B56" s="102" t="s">
        <v>83</v>
      </c>
      <c r="C56" s="60"/>
      <c r="D56" s="52" t="s">
        <v>21</v>
      </c>
      <c r="E56" s="87" t="s">
        <v>84</v>
      </c>
      <c r="F56" s="92" t="str">
        <f>B6</f>
        <v>Taylor Austin</v>
      </c>
      <c r="G56" s="23"/>
      <c r="H56" s="10">
        <f>(Data!P6+Data!AO6)</f>
        <v>0</v>
      </c>
      <c r="I56" s="10">
        <f>(Data!Q6+Data!AP6)</f>
        <v>0</v>
      </c>
      <c r="J56" s="10">
        <f>(Data!R6+Data!AQ6)</f>
        <v>0</v>
      </c>
      <c r="K56" s="10">
        <f>(Data!S6+Data!AR6)</f>
        <v>0</v>
      </c>
      <c r="L56" s="10">
        <f>(Data!T6+Data!AS6)</f>
        <v>0</v>
      </c>
      <c r="M56" s="10">
        <f>(Data!U6+Data!AT6)</f>
        <v>0</v>
      </c>
      <c r="N56" s="10">
        <f>(Data!V6+Data!AU6)</f>
        <v>0</v>
      </c>
      <c r="O56" s="10">
        <f>(Data!W6+Data!AV6)</f>
        <v>0</v>
      </c>
      <c r="P56" s="10">
        <f>(Data!X6+Data!AW6)</f>
        <v>0</v>
      </c>
      <c r="Q56" s="10">
        <f>(Data!Y6+Data!AX6)</f>
        <v>0</v>
      </c>
      <c r="R56" s="117">
        <f>IF((H56=0),0,(L56*7)/H56)</f>
        <v>0</v>
      </c>
    </row>
    <row r="57" spans="1:18" ht="12.75" customHeight="1">
      <c r="A57" s="106">
        <v>3</v>
      </c>
      <c r="B57" s="56" t="str">
        <f aca="true" ca="1" t="shared" si="7" ref="B57:B70">(IF(CELL("TYPE",A34)="B","",+A34))</f>
        <v>Lyncourt</v>
      </c>
      <c r="C57" s="60"/>
      <c r="D57" s="52" t="s">
        <v>20</v>
      </c>
      <c r="E57" s="87" t="s">
        <v>87</v>
      </c>
      <c r="F57" s="93" t="str">
        <f aca="true" t="shared" si="8" ref="F57:F67">B7</f>
        <v>Steve Baker</v>
      </c>
      <c r="G57" s="67"/>
      <c r="H57" s="64">
        <f>(Data!P7+Data!AO7)</f>
        <v>4</v>
      </c>
      <c r="I57" s="64">
        <f>(Data!Q7+Data!AP7)</f>
        <v>20</v>
      </c>
      <c r="J57" s="64">
        <f>(Data!R7+Data!AQ7)</f>
        <v>5</v>
      </c>
      <c r="K57" s="64">
        <f>(Data!S7+Data!AR7)</f>
        <v>3</v>
      </c>
      <c r="L57" s="64">
        <f>(Data!T7+Data!AS7)</f>
        <v>3</v>
      </c>
      <c r="M57" s="64">
        <f>(Data!U7+Data!AT7)</f>
        <v>1</v>
      </c>
      <c r="N57" s="64">
        <f>(Data!V7+Data!AU7)</f>
        <v>7</v>
      </c>
      <c r="O57" s="64">
        <f>(Data!W7+Data!AV7)</f>
        <v>1</v>
      </c>
      <c r="P57" s="64">
        <f>(Data!X7+Data!AW7)</f>
        <v>0</v>
      </c>
      <c r="Q57" s="64">
        <f>(Data!Y7+Data!AX7)</f>
        <v>0</v>
      </c>
      <c r="R57" s="68">
        <f aca="true" t="shared" si="9" ref="R57:R70">IF((H57=0),0,(L57*7)/H57)</f>
        <v>5.25</v>
      </c>
    </row>
    <row r="58" spans="1:18" ht="12.75" customHeight="1">
      <c r="A58" s="106">
        <v>4</v>
      </c>
      <c r="B58" s="56" t="str">
        <f ca="1" t="shared" si="7"/>
        <v>Valley</v>
      </c>
      <c r="C58" s="60"/>
      <c r="D58" s="52" t="s">
        <v>21</v>
      </c>
      <c r="E58" s="87" t="s">
        <v>89</v>
      </c>
      <c r="F58" s="94" t="str">
        <f t="shared" si="8"/>
        <v>Jerome Bryant</v>
      </c>
      <c r="G58" s="23"/>
      <c r="H58" s="10">
        <f>(Data!P8+Data!AO8)</f>
        <v>0</v>
      </c>
      <c r="I58" s="10">
        <f>(Data!Q8+Data!AP8)</f>
        <v>0</v>
      </c>
      <c r="J58" s="10">
        <f>(Data!R8+Data!AQ8)</f>
        <v>0</v>
      </c>
      <c r="K58" s="10">
        <f>(Data!S8+Data!AR8)</f>
        <v>0</v>
      </c>
      <c r="L58" s="10">
        <f>(Data!T8+Data!AS8)</f>
        <v>0</v>
      </c>
      <c r="M58" s="10">
        <f>(Data!U8+Data!AT8)</f>
        <v>0</v>
      </c>
      <c r="N58" s="10">
        <f>(Data!V8+Data!AU8)</f>
        <v>0</v>
      </c>
      <c r="O58" s="10">
        <f>(Data!W8+Data!AV8)</f>
        <v>0</v>
      </c>
      <c r="P58" s="10">
        <f>(Data!X8+Data!AW8)</f>
        <v>0</v>
      </c>
      <c r="Q58" s="10">
        <f>(Data!Y8+Data!AX8)</f>
        <v>0</v>
      </c>
      <c r="R58" s="50">
        <f t="shared" si="9"/>
        <v>0</v>
      </c>
    </row>
    <row r="59" spans="1:18" ht="12.75" customHeight="1">
      <c r="A59" s="106">
        <v>5</v>
      </c>
      <c r="B59" s="56" t="str">
        <f ca="1" t="shared" si="7"/>
        <v>Lyncourt</v>
      </c>
      <c r="C59" s="60"/>
      <c r="D59" s="52" t="s">
        <v>20</v>
      </c>
      <c r="E59" s="87" t="s">
        <v>90</v>
      </c>
      <c r="F59" s="93" t="str">
        <f t="shared" si="8"/>
        <v>Michael Cariseo</v>
      </c>
      <c r="G59" s="67"/>
      <c r="H59" s="64">
        <f>(Data!P9+Data!AO9)</f>
        <v>11</v>
      </c>
      <c r="I59" s="64">
        <f>(Data!Q9+Data!AP9)</f>
        <v>38</v>
      </c>
      <c r="J59" s="64">
        <f>(Data!R9+Data!AQ9)</f>
        <v>5</v>
      </c>
      <c r="K59" s="64">
        <f>(Data!S9+Data!AR9)</f>
        <v>0</v>
      </c>
      <c r="L59" s="64">
        <f>(Data!T9+Data!AS9)</f>
        <v>0</v>
      </c>
      <c r="M59" s="64">
        <f>(Data!U9+Data!AT9)</f>
        <v>4</v>
      </c>
      <c r="N59" s="64">
        <f>(Data!V9+Data!AU9)</f>
        <v>22</v>
      </c>
      <c r="O59" s="64">
        <f>(Data!W9+Data!AV9)</f>
        <v>3</v>
      </c>
      <c r="P59" s="64">
        <f>(Data!X9+Data!AW9)</f>
        <v>0</v>
      </c>
      <c r="Q59" s="64">
        <f>(Data!Y9+Data!AX9)</f>
        <v>0</v>
      </c>
      <c r="R59" s="68">
        <f t="shared" si="9"/>
        <v>0</v>
      </c>
    </row>
    <row r="60" spans="1:18" ht="12.75" customHeight="1">
      <c r="A60" s="106">
        <v>6</v>
      </c>
      <c r="B60" s="56" t="str">
        <f ca="1" t="shared" si="7"/>
        <v>Geddes</v>
      </c>
      <c r="C60" s="60"/>
      <c r="D60" s="52" t="s">
        <v>21</v>
      </c>
      <c r="E60" s="87" t="s">
        <v>91</v>
      </c>
      <c r="F60" s="94" t="str">
        <f t="shared" si="8"/>
        <v>Anthony Dunn</v>
      </c>
      <c r="G60" s="23"/>
      <c r="H60" s="10">
        <f>(Data!P10+Data!AO10)</f>
        <v>15</v>
      </c>
      <c r="I60" s="10">
        <f>(Data!Q10+Data!AP10)</f>
        <v>56</v>
      </c>
      <c r="J60" s="10">
        <f>(Data!R10+Data!AQ10)</f>
        <v>4</v>
      </c>
      <c r="K60" s="10">
        <f>(Data!S10+Data!AR10)</f>
        <v>0</v>
      </c>
      <c r="L60" s="10">
        <f>(Data!T10+Data!AS10)</f>
        <v>0</v>
      </c>
      <c r="M60" s="10">
        <f>(Data!U10+Data!AT10)</f>
        <v>4</v>
      </c>
      <c r="N60" s="10">
        <f>(Data!V10+Data!AU10)</f>
        <v>27</v>
      </c>
      <c r="O60" s="10">
        <f>(Data!W10+Data!AV10)</f>
        <v>3</v>
      </c>
      <c r="P60" s="10">
        <f>(Data!X10+Data!AW10)</f>
        <v>0</v>
      </c>
      <c r="Q60" s="10">
        <f>(Data!Y10+Data!AX10)</f>
        <v>0</v>
      </c>
      <c r="R60" s="50">
        <f t="shared" si="9"/>
        <v>0</v>
      </c>
    </row>
    <row r="61" spans="1:18" ht="12.75" customHeight="1">
      <c r="A61" s="106">
        <v>7</v>
      </c>
      <c r="B61" s="56" t="str">
        <f ca="1" t="shared" si="7"/>
        <v>FM</v>
      </c>
      <c r="C61" s="60"/>
      <c r="D61" s="52" t="s">
        <v>21</v>
      </c>
      <c r="E61" s="87" t="s">
        <v>93</v>
      </c>
      <c r="F61" s="93" t="str">
        <f t="shared" si="8"/>
        <v>Joe Emmi</v>
      </c>
      <c r="G61" s="67"/>
      <c r="H61" s="64">
        <f>(Data!P11+Data!AO11)</f>
        <v>0</v>
      </c>
      <c r="I61" s="64">
        <f>(Data!Q11+Data!AP11)</f>
        <v>0</v>
      </c>
      <c r="J61" s="64">
        <f>(Data!R11+Data!AQ11)</f>
        <v>0</v>
      </c>
      <c r="K61" s="64">
        <f>(Data!S11+Data!AR11)</f>
        <v>0</v>
      </c>
      <c r="L61" s="64">
        <f>(Data!T11+Data!AS11)</f>
        <v>0</v>
      </c>
      <c r="M61" s="64">
        <f>(Data!U11+Data!AT11)</f>
        <v>0</v>
      </c>
      <c r="N61" s="64">
        <f>(Data!V11+Data!AU11)</f>
        <v>0</v>
      </c>
      <c r="O61" s="64">
        <f>(Data!W11+Data!AV11)</f>
        <v>0</v>
      </c>
      <c r="P61" s="64">
        <f>(Data!X11+Data!AW11)</f>
        <v>0</v>
      </c>
      <c r="Q61" s="64">
        <f>(Data!Y11+Data!AX11)</f>
        <v>0</v>
      </c>
      <c r="R61" s="68">
        <f t="shared" si="9"/>
        <v>0</v>
      </c>
    </row>
    <row r="62" spans="1:18" ht="12.75" customHeight="1">
      <c r="A62" s="106">
        <v>8</v>
      </c>
      <c r="B62" s="56" t="str">
        <f ca="1" t="shared" si="7"/>
        <v>Valley</v>
      </c>
      <c r="C62" s="60"/>
      <c r="D62" s="52" t="s">
        <v>21</v>
      </c>
      <c r="E62" s="87" t="s">
        <v>94</v>
      </c>
      <c r="F62" s="94" t="str">
        <f t="shared" si="8"/>
        <v>Alex Hatem</v>
      </c>
      <c r="G62" s="23"/>
      <c r="H62" s="10">
        <f>(Data!P12+Data!AO12)</f>
        <v>0</v>
      </c>
      <c r="I62" s="10">
        <f>(Data!Q12+Data!AP12)</f>
        <v>0</v>
      </c>
      <c r="J62" s="10">
        <f>(Data!R12+Data!AQ12)</f>
        <v>0</v>
      </c>
      <c r="K62" s="10">
        <f>(Data!S12+Data!AR12)</f>
        <v>0</v>
      </c>
      <c r="L62" s="10">
        <f>(Data!T12+Data!AS12)</f>
        <v>0</v>
      </c>
      <c r="M62" s="10">
        <f>(Data!U12+Data!AT12)</f>
        <v>0</v>
      </c>
      <c r="N62" s="10">
        <f>(Data!V12+Data!AU12)</f>
        <v>0</v>
      </c>
      <c r="O62" s="10">
        <f>(Data!W12+Data!AV12)</f>
        <v>0</v>
      </c>
      <c r="P62" s="10">
        <f>(Data!X12+Data!AW12)</f>
        <v>0</v>
      </c>
      <c r="Q62" s="10">
        <f>(Data!Y12+Data!AX12)</f>
        <v>0</v>
      </c>
      <c r="R62" s="50">
        <f t="shared" si="9"/>
        <v>0</v>
      </c>
    </row>
    <row r="63" spans="1:18" ht="12.75" customHeight="1">
      <c r="A63" s="106">
        <v>9</v>
      </c>
      <c r="B63" s="56" t="str">
        <f ca="1" t="shared" si="7"/>
        <v>SRS</v>
      </c>
      <c r="C63" s="60"/>
      <c r="D63" s="52" t="s">
        <v>21</v>
      </c>
      <c r="E63" s="87" t="s">
        <v>91</v>
      </c>
      <c r="F63" s="93" t="str">
        <f t="shared" si="8"/>
        <v>Zach Marsh</v>
      </c>
      <c r="G63" s="67"/>
      <c r="H63" s="64">
        <f>(Data!P13+Data!AO13)</f>
        <v>0</v>
      </c>
      <c r="I63" s="64">
        <f>(Data!Q13+Data!AP13)</f>
        <v>0</v>
      </c>
      <c r="J63" s="64">
        <f>(Data!R13+Data!AQ13)</f>
        <v>0</v>
      </c>
      <c r="K63" s="64">
        <f>(Data!S13+Data!AR13)</f>
        <v>0</v>
      </c>
      <c r="L63" s="64">
        <f>(Data!T13+Data!AS13)</f>
        <v>0</v>
      </c>
      <c r="M63" s="64">
        <f>(Data!U13+Data!AT13)</f>
        <v>0</v>
      </c>
      <c r="N63" s="64">
        <f>(Data!V13+Data!AU13)</f>
        <v>0</v>
      </c>
      <c r="O63" s="64">
        <f>(Data!W13+Data!AV13)</f>
        <v>0</v>
      </c>
      <c r="P63" s="64">
        <f>(Data!X13+Data!AW13)</f>
        <v>0</v>
      </c>
      <c r="Q63" s="64">
        <f>(Data!Y13+Data!AX13)</f>
        <v>0</v>
      </c>
      <c r="R63" s="68">
        <f t="shared" si="9"/>
        <v>0</v>
      </c>
    </row>
    <row r="64" spans="1:18" ht="12.75" customHeight="1">
      <c r="A64" s="106">
        <v>10</v>
      </c>
      <c r="B64" s="56">
        <f ca="1" t="shared" si="7"/>
      </c>
      <c r="C64" s="60"/>
      <c r="D64" s="52"/>
      <c r="E64" s="87"/>
      <c r="F64" s="94" t="str">
        <f t="shared" si="8"/>
        <v>Josh Paduano</v>
      </c>
      <c r="G64" s="23"/>
      <c r="H64" s="10">
        <f>(Data!P14+Data!AO14)</f>
        <v>6.666</v>
      </c>
      <c r="I64" s="10">
        <f>(Data!Q14+Data!AP14)</f>
        <v>30</v>
      </c>
      <c r="J64" s="10">
        <f>(Data!R14+Data!AQ14)</f>
        <v>5</v>
      </c>
      <c r="K64" s="10">
        <f>(Data!S14+Data!AR14)</f>
        <v>2</v>
      </c>
      <c r="L64" s="10">
        <f>(Data!T14+Data!AS14)</f>
        <v>0</v>
      </c>
      <c r="M64" s="10">
        <f>(Data!U14+Data!AT14)</f>
        <v>2</v>
      </c>
      <c r="N64" s="10">
        <f>(Data!V14+Data!AU14)</f>
        <v>11</v>
      </c>
      <c r="O64" s="10">
        <f>(Data!W14+Data!AV14)</f>
        <v>0</v>
      </c>
      <c r="P64" s="10">
        <f>(Data!X14+Data!AW14)</f>
        <v>1</v>
      </c>
      <c r="Q64" s="10">
        <f>(Data!Y14+Data!AX14)</f>
        <v>2</v>
      </c>
      <c r="R64" s="50">
        <f t="shared" si="9"/>
        <v>0</v>
      </c>
    </row>
    <row r="65" spans="1:18" ht="12.75" customHeight="1">
      <c r="A65" s="106">
        <v>11</v>
      </c>
      <c r="B65" s="56">
        <f ca="1" t="shared" si="7"/>
      </c>
      <c r="C65" s="60"/>
      <c r="D65" s="52"/>
      <c r="E65" s="87"/>
      <c r="F65" s="93" t="str">
        <f t="shared" si="8"/>
        <v>Colin Russell</v>
      </c>
      <c r="G65" s="67"/>
      <c r="H65" s="64">
        <f>(Data!P15+Data!AO15)</f>
        <v>0</v>
      </c>
      <c r="I65" s="64">
        <f>(Data!Q15+Data!AP15)</f>
        <v>0</v>
      </c>
      <c r="J65" s="64">
        <f>(Data!R15+Data!AQ15)</f>
        <v>0</v>
      </c>
      <c r="K65" s="64">
        <f>(Data!S15+Data!AR15)</f>
        <v>0</v>
      </c>
      <c r="L65" s="64">
        <f>(Data!T15+Data!AS15)</f>
        <v>0</v>
      </c>
      <c r="M65" s="64">
        <f>(Data!U15+Data!AT15)</f>
        <v>0</v>
      </c>
      <c r="N65" s="64">
        <f>(Data!V15+Data!AU15)</f>
        <v>0</v>
      </c>
      <c r="O65" s="64">
        <f>(Data!W15+Data!AV15)</f>
        <v>0</v>
      </c>
      <c r="P65" s="64">
        <f>(Data!X15+Data!AW15)</f>
        <v>0</v>
      </c>
      <c r="Q65" s="64">
        <f>(Data!Y15+Data!AX15)</f>
        <v>0</v>
      </c>
      <c r="R65" s="68">
        <f t="shared" si="9"/>
        <v>0</v>
      </c>
    </row>
    <row r="66" spans="1:18" ht="12.75" customHeight="1">
      <c r="A66" s="106">
        <v>12</v>
      </c>
      <c r="B66" s="56">
        <f ca="1" t="shared" si="7"/>
      </c>
      <c r="C66" s="60"/>
      <c r="D66" s="52"/>
      <c r="E66" s="87"/>
      <c r="F66" s="94" t="str">
        <f t="shared" si="8"/>
        <v>Kenny Schunck</v>
      </c>
      <c r="G66" s="23"/>
      <c r="H66" s="10">
        <f>(Data!P16+Data!AO16)</f>
        <v>2</v>
      </c>
      <c r="I66" s="10">
        <f>(Data!Q16+Data!AP16)</f>
        <v>8</v>
      </c>
      <c r="J66" s="10">
        <f>(Data!R16+Data!AQ16)</f>
        <v>2</v>
      </c>
      <c r="K66" s="10">
        <f>(Data!S16+Data!AR16)</f>
        <v>1</v>
      </c>
      <c r="L66" s="10">
        <f>(Data!T16+Data!AS16)</f>
        <v>0</v>
      </c>
      <c r="M66" s="10">
        <f>(Data!U16+Data!AT16)</f>
        <v>0</v>
      </c>
      <c r="N66" s="10">
        <f>(Data!V16+Data!AU16)</f>
        <v>1</v>
      </c>
      <c r="O66" s="10">
        <f>(Data!W16+Data!AV16)</f>
        <v>0</v>
      </c>
      <c r="P66" s="10">
        <f>(Data!X16+Data!AW16)</f>
        <v>0</v>
      </c>
      <c r="Q66" s="10">
        <f>(Data!Y16+Data!AX16)</f>
        <v>0</v>
      </c>
      <c r="R66" s="50">
        <f t="shared" si="9"/>
        <v>0</v>
      </c>
    </row>
    <row r="67" spans="1:18" ht="12.75" customHeight="1">
      <c r="A67" s="106">
        <v>13</v>
      </c>
      <c r="B67" s="56">
        <f ca="1" t="shared" si="7"/>
      </c>
      <c r="C67" s="60"/>
      <c r="D67" s="52"/>
      <c r="E67" s="87"/>
      <c r="F67" s="93" t="str">
        <f t="shared" si="8"/>
        <v>Eric Schwartz</v>
      </c>
      <c r="G67" s="67"/>
      <c r="H67" s="64">
        <f>(Data!P17+Data!AO17)</f>
        <v>7.33</v>
      </c>
      <c r="I67" s="64">
        <f>(Data!Q17+Data!AP17)</f>
        <v>35</v>
      </c>
      <c r="J67" s="64">
        <f>(Data!R17+Data!AQ17)</f>
        <v>4</v>
      </c>
      <c r="K67" s="64">
        <f>(Data!S17+Data!AR17)</f>
        <v>5</v>
      </c>
      <c r="L67" s="64">
        <f>(Data!T17+Data!AS17)</f>
        <v>3</v>
      </c>
      <c r="M67" s="64">
        <f>(Data!U17+Data!AT17)</f>
        <v>6</v>
      </c>
      <c r="N67" s="64">
        <f>(Data!V17+Data!AU17)</f>
        <v>12</v>
      </c>
      <c r="O67" s="64">
        <f>(Data!W17+Data!AV17)</f>
        <v>0</v>
      </c>
      <c r="P67" s="64">
        <f>(Data!X17+Data!AW17)</f>
        <v>0</v>
      </c>
      <c r="Q67" s="64">
        <f>(Data!Y17+Data!AX17)</f>
        <v>0</v>
      </c>
      <c r="R67" s="68">
        <f t="shared" si="9"/>
        <v>2.8649386084583903</v>
      </c>
    </row>
    <row r="68" spans="1:18" ht="12.75" customHeight="1">
      <c r="A68" s="106">
        <v>14</v>
      </c>
      <c r="B68" s="56">
        <f ca="1" t="shared" si="7"/>
      </c>
      <c r="C68" s="60"/>
      <c r="D68" s="52"/>
      <c r="E68" s="51"/>
      <c r="F68" s="110" t="str">
        <f>B18</f>
        <v>Jamie Shibley</v>
      </c>
      <c r="G68" s="23"/>
      <c r="H68" s="10">
        <f>(Data!P18+Data!AO18)</f>
        <v>12</v>
      </c>
      <c r="I68" s="10">
        <f>(Data!Q18+Data!AP18)</f>
        <v>57</v>
      </c>
      <c r="J68" s="10">
        <f>(Data!R18+Data!AQ18)</f>
        <v>13</v>
      </c>
      <c r="K68" s="10">
        <f>(Data!S18+Data!AR18)</f>
        <v>9</v>
      </c>
      <c r="L68" s="10">
        <f>(Data!T18+Data!AS18)</f>
        <v>7</v>
      </c>
      <c r="M68" s="10">
        <f>(Data!U18+Data!AT18)</f>
        <v>5</v>
      </c>
      <c r="N68" s="10">
        <f>(Data!V18+Data!AU18)</f>
        <v>17</v>
      </c>
      <c r="O68" s="10">
        <f>(Data!W18+Data!AV18)</f>
        <v>0</v>
      </c>
      <c r="P68" s="10">
        <f>(Data!X18+Data!AW18)</f>
        <v>1</v>
      </c>
      <c r="Q68" s="10">
        <f>(Data!Y18+Data!AX18)</f>
        <v>0</v>
      </c>
      <c r="R68" s="50">
        <f t="shared" si="9"/>
        <v>4.083333333333333</v>
      </c>
    </row>
    <row r="69" spans="1:18" ht="12.75" customHeight="1">
      <c r="A69" s="106">
        <v>15</v>
      </c>
      <c r="B69" s="56">
        <f ca="1" t="shared" si="7"/>
      </c>
      <c r="C69" s="60"/>
      <c r="D69" s="52"/>
      <c r="E69" s="51"/>
      <c r="F69" s="93" t="str">
        <f>B19</f>
        <v>Shawn Thieke</v>
      </c>
      <c r="G69" s="67"/>
      <c r="H69" s="64">
        <f>(Data!P19+Data!AO19)</f>
        <v>0</v>
      </c>
      <c r="I69" s="64">
        <f>(Data!Q19+Data!AP19)</f>
        <v>0</v>
      </c>
      <c r="J69" s="64">
        <f>(Data!R19+Data!AQ19)</f>
        <v>0</v>
      </c>
      <c r="K69" s="64">
        <f>(Data!S19+Data!AR19)</f>
        <v>0</v>
      </c>
      <c r="L69" s="64">
        <f>(Data!T19+Data!AS19)</f>
        <v>0</v>
      </c>
      <c r="M69" s="64">
        <f>(Data!U19+Data!AT19)</f>
        <v>0</v>
      </c>
      <c r="N69" s="64">
        <f>(Data!V19+Data!AU19)</f>
        <v>0</v>
      </c>
      <c r="O69" s="64">
        <f>(Data!W19+Data!AV19)</f>
        <v>0</v>
      </c>
      <c r="P69" s="64">
        <f>(Data!X19+Data!AW19)</f>
        <v>0</v>
      </c>
      <c r="Q69" s="64">
        <f>(Data!Y19+Data!AX19)</f>
        <v>0</v>
      </c>
      <c r="R69" s="68">
        <f t="shared" si="9"/>
        <v>0</v>
      </c>
    </row>
    <row r="70" spans="1:18" ht="12.75" customHeight="1">
      <c r="A70" s="106">
        <v>16</v>
      </c>
      <c r="B70" s="56">
        <f ca="1" t="shared" si="7"/>
      </c>
      <c r="C70" s="60"/>
      <c r="D70" s="52"/>
      <c r="E70" s="51"/>
      <c r="F70" s="110" t="str">
        <f>B20</f>
        <v>Brian Wagner</v>
      </c>
      <c r="G70" s="23"/>
      <c r="H70" s="10">
        <f>(Data!P20+Data!AO20)</f>
        <v>0</v>
      </c>
      <c r="I70" s="10">
        <f>(Data!Q20+Data!AP20)</f>
        <v>0</v>
      </c>
      <c r="J70" s="10">
        <f>(Data!R20+Data!AQ20)</f>
        <v>0</v>
      </c>
      <c r="K70" s="10">
        <f>(Data!S20+Data!AR20)</f>
        <v>0</v>
      </c>
      <c r="L70" s="10">
        <v>8</v>
      </c>
      <c r="M70" s="10">
        <f>(Data!U20+Data!AT20)</f>
        <v>0</v>
      </c>
      <c r="N70" s="10">
        <f>(Data!V20+Data!AU20)</f>
        <v>0</v>
      </c>
      <c r="O70" s="10">
        <f>(Data!W20+Data!AV20)</f>
        <v>0</v>
      </c>
      <c r="P70" s="10">
        <f>(Data!X20+Data!AW20)</f>
        <v>0</v>
      </c>
      <c r="Q70" s="10">
        <f>(Data!Y20+Data!AX20)</f>
        <v>0</v>
      </c>
      <c r="R70" s="118">
        <f t="shared" si="9"/>
        <v>0</v>
      </c>
    </row>
    <row r="71" spans="1:18" ht="18" customHeight="1">
      <c r="A71" s="107">
        <v>20</v>
      </c>
      <c r="B71" s="83">
        <f ca="1">(IF(CELL("TYPE",A51)="B","",+A51))</f>
      </c>
      <c r="C71" s="61"/>
      <c r="D71" s="58"/>
      <c r="E71" s="57"/>
      <c r="F71" s="78" t="s">
        <v>17</v>
      </c>
      <c r="G71" s="79"/>
      <c r="H71" s="80">
        <f aca="true" t="shared" si="10" ref="H71:Q71">SUM(H56:H70)</f>
        <v>57.995999999999995</v>
      </c>
      <c r="I71" s="80">
        <f t="shared" si="10"/>
        <v>244</v>
      </c>
      <c r="J71" s="80">
        <f t="shared" si="10"/>
        <v>38</v>
      </c>
      <c r="K71" s="80">
        <f t="shared" si="10"/>
        <v>20</v>
      </c>
      <c r="L71" s="80">
        <f t="shared" si="10"/>
        <v>21</v>
      </c>
      <c r="M71" s="80">
        <f t="shared" si="10"/>
        <v>22</v>
      </c>
      <c r="N71" s="80">
        <f t="shared" si="10"/>
        <v>97</v>
      </c>
      <c r="O71" s="80">
        <f t="shared" si="10"/>
        <v>7</v>
      </c>
      <c r="P71" s="80">
        <f t="shared" si="10"/>
        <v>2</v>
      </c>
      <c r="Q71" s="80">
        <f t="shared" si="10"/>
        <v>2</v>
      </c>
      <c r="R71" s="81">
        <f>IF((H71=0),0,(L71*6)/H71)</f>
        <v>2.1725636250775917</v>
      </c>
    </row>
    <row r="72" spans="1:17" ht="18" customHeight="1">
      <c r="A72" s="32" t="s">
        <v>22</v>
      </c>
      <c r="B72" s="40"/>
      <c r="C72" s="40"/>
      <c r="D72" s="136" t="s">
        <v>36</v>
      </c>
      <c r="E72" s="137"/>
      <c r="F72" s="82" t="s">
        <v>21</v>
      </c>
      <c r="G72" s="82" t="s">
        <v>20</v>
      </c>
      <c r="H72" s="142" t="s">
        <v>42</v>
      </c>
      <c r="I72" s="143"/>
      <c r="J72" s="40"/>
      <c r="K72" s="40"/>
      <c r="L72" s="116">
        <v>1</v>
      </c>
      <c r="M72" s="116">
        <f>C6</f>
        <v>9</v>
      </c>
      <c r="N72" s="40"/>
      <c r="O72" s="40"/>
      <c r="P72" s="40"/>
      <c r="Q72" s="40"/>
    </row>
    <row r="73" spans="1:9" ht="18.75" customHeight="1">
      <c r="A73" s="108"/>
      <c r="D73" s="138"/>
      <c r="E73" s="139"/>
      <c r="F73" s="91">
        <f>COUNTIF(D55:D71,"W")</f>
        <v>7</v>
      </c>
      <c r="G73" s="91">
        <f>COUNTIF(D55:D71,"L")</f>
        <v>2</v>
      </c>
      <c r="H73" s="144">
        <f>F73/I2</f>
        <v>0.7777777777777778</v>
      </c>
      <c r="I73" s="145"/>
    </row>
    <row r="74" spans="1:9" ht="11.25">
      <c r="A74" s="32"/>
      <c r="I74" s="66"/>
    </row>
    <row r="75" ht="11.25">
      <c r="A75" s="32"/>
    </row>
    <row r="76" ht="11.25">
      <c r="A76" s="32"/>
    </row>
    <row r="77" ht="11.25">
      <c r="A77" s="32"/>
    </row>
    <row r="78" ht="11.25">
      <c r="A78" s="32"/>
    </row>
    <row r="79" ht="11.25">
      <c r="A79" s="32"/>
    </row>
    <row r="80" ht="11.25">
      <c r="A80" s="32"/>
    </row>
    <row r="81" ht="11.25">
      <c r="A81" s="32"/>
    </row>
    <row r="82" ht="11.25">
      <c r="A82" s="32"/>
    </row>
    <row r="83" ht="11.25">
      <c r="A83" s="32"/>
    </row>
    <row r="84" ht="11.25">
      <c r="A84" s="32"/>
    </row>
    <row r="85" ht="11.25">
      <c r="A85" s="32"/>
    </row>
    <row r="86" ht="11.25">
      <c r="A86" s="32"/>
    </row>
    <row r="87" ht="11.25">
      <c r="A87" s="32"/>
    </row>
    <row r="88" ht="11.25">
      <c r="A88" s="32"/>
    </row>
    <row r="89" ht="11.25">
      <c r="A89" s="32"/>
    </row>
    <row r="90" ht="11.25">
      <c r="A90" s="32"/>
    </row>
    <row r="91" ht="11.25">
      <c r="A91" s="32"/>
    </row>
    <row r="92" ht="11.25">
      <c r="A92" s="32"/>
    </row>
    <row r="93" ht="11.25">
      <c r="A93" s="32"/>
    </row>
    <row r="94" ht="11.25">
      <c r="A94" s="32"/>
    </row>
    <row r="95" ht="11.25">
      <c r="A95" s="32"/>
    </row>
    <row r="96" ht="11.25">
      <c r="A96" s="32"/>
    </row>
    <row r="97" ht="11.25">
      <c r="A97" s="32"/>
    </row>
    <row r="98" ht="11.25">
      <c r="A98" s="32"/>
    </row>
    <row r="99" ht="11.25">
      <c r="A99" s="32"/>
    </row>
    <row r="100" ht="11.25">
      <c r="A100" s="32"/>
    </row>
    <row r="101" ht="11.25">
      <c r="A101" s="32"/>
    </row>
    <row r="102" ht="11.25">
      <c r="A102" s="32"/>
    </row>
    <row r="103" ht="11.25">
      <c r="A103" s="32"/>
    </row>
    <row r="104" ht="11.25">
      <c r="A104" s="32"/>
    </row>
    <row r="105" ht="11.25">
      <c r="A105" s="32"/>
    </row>
    <row r="106" ht="11.25">
      <c r="A106" s="32"/>
    </row>
    <row r="107" ht="11.25">
      <c r="A107" s="32"/>
    </row>
    <row r="108" ht="11.25">
      <c r="A108" s="32"/>
    </row>
    <row r="109" ht="11.25">
      <c r="A109" s="32"/>
    </row>
    <row r="110" ht="11.25">
      <c r="A110" s="32"/>
    </row>
    <row r="111" ht="11.25">
      <c r="A111" s="32"/>
    </row>
    <row r="112" ht="11.25">
      <c r="A112" s="32"/>
    </row>
    <row r="113" ht="11.25">
      <c r="A113" s="32"/>
    </row>
    <row r="114" ht="11.25">
      <c r="A114" s="32"/>
    </row>
    <row r="115" ht="11.25">
      <c r="A115" s="32"/>
    </row>
  </sheetData>
  <mergeCells count="4">
    <mergeCell ref="D72:E73"/>
    <mergeCell ref="B54:C54"/>
    <mergeCell ref="H72:I72"/>
    <mergeCell ref="H73:I73"/>
  </mergeCells>
  <printOptions/>
  <pageMargins left="0.25" right="0.25" top="0.333" bottom="0.23" header="0.32" footer="0.22"/>
  <pageSetup horizontalDpi="300" verticalDpi="300" orientation="portrait" scale="77" r:id="rId2"/>
  <drawing r:id="rId1"/>
</worksheet>
</file>

<file path=xl/worksheets/sheet2.xml><?xml version="1.0" encoding="utf-8"?>
<worksheet xmlns="http://schemas.openxmlformats.org/spreadsheetml/2006/main" xmlns:r="http://schemas.openxmlformats.org/officeDocument/2006/relationships">
  <sheetPr codeName="Sheet2" transitionEvaluation="1"/>
  <dimension ref="A3:BB68"/>
  <sheetViews>
    <sheetView showGridLines="0" defaultGridColor="0" zoomScale="87" zoomScaleNormal="87" colorId="22" workbookViewId="0" topLeftCell="A1">
      <pane xSplit="2" ySplit="5" topLeftCell="C6" activePane="bottomRight" state="frozen"/>
      <selection pane="topLeft" activeCell="A1" sqref="A1"/>
      <selection pane="topRight" activeCell="C1" sqref="C1"/>
      <selection pane="bottomLeft" activeCell="A6" sqref="A6"/>
      <selection pane="bottomRight" activeCell="P7" sqref="P7:Y7"/>
    </sheetView>
  </sheetViews>
  <sheetFormatPr defaultColWidth="9.83203125" defaultRowHeight="11.25"/>
  <cols>
    <col min="1" max="1" width="18.5" style="0" customWidth="1"/>
    <col min="2" max="2" width="8.16015625" style="0" customWidth="1"/>
  </cols>
  <sheetData>
    <row r="3" spans="7:51" ht="11.25">
      <c r="G3" t="s">
        <v>23</v>
      </c>
      <c r="AY3" s="14">
        <f>IF(Stats!D3=0,0,Stats!F3/Stats!D3)</f>
        <v>0</v>
      </c>
    </row>
    <row r="5" spans="1:51" ht="11.25">
      <c r="A5" s="39" t="s">
        <v>3</v>
      </c>
      <c r="B5" t="s">
        <v>43</v>
      </c>
      <c r="C5" s="39" t="s">
        <v>4</v>
      </c>
      <c r="D5" s="39" t="s">
        <v>24</v>
      </c>
      <c r="E5" s="39" t="s">
        <v>6</v>
      </c>
      <c r="F5" s="39" t="s">
        <v>7</v>
      </c>
      <c r="G5" s="39" t="s">
        <v>8</v>
      </c>
      <c r="H5" s="39" t="s">
        <v>9</v>
      </c>
      <c r="I5" s="39" t="s">
        <v>10</v>
      </c>
      <c r="J5" s="39" t="s">
        <v>28</v>
      </c>
      <c r="K5" s="39" t="s">
        <v>11</v>
      </c>
      <c r="L5" s="39" t="s">
        <v>29</v>
      </c>
      <c r="M5" s="39" t="s">
        <v>12</v>
      </c>
      <c r="N5" s="39" t="s">
        <v>25</v>
      </c>
      <c r="O5" s="39" t="s">
        <v>14</v>
      </c>
      <c r="P5" s="47" t="s">
        <v>31</v>
      </c>
      <c r="Q5" s="47" t="s">
        <v>32</v>
      </c>
      <c r="R5" s="47" t="s">
        <v>33</v>
      </c>
      <c r="S5" s="47" t="s">
        <v>34</v>
      </c>
      <c r="T5" s="47" t="s">
        <v>35</v>
      </c>
      <c r="U5" s="47" t="s">
        <v>11</v>
      </c>
      <c r="V5" s="47" t="s">
        <v>29</v>
      </c>
      <c r="W5" s="47" t="s">
        <v>21</v>
      </c>
      <c r="X5" s="47" t="s">
        <v>20</v>
      </c>
      <c r="Y5" s="47" t="s">
        <v>39</v>
      </c>
      <c r="AA5" s="39" t="s">
        <v>4</v>
      </c>
      <c r="AB5" s="39" t="s">
        <v>24</v>
      </c>
      <c r="AC5" s="39" t="s">
        <v>6</v>
      </c>
      <c r="AD5" s="39" t="s">
        <v>7</v>
      </c>
      <c r="AE5" s="39" t="s">
        <v>8</v>
      </c>
      <c r="AF5" s="39" t="s">
        <v>9</v>
      </c>
      <c r="AG5" s="39" t="s">
        <v>10</v>
      </c>
      <c r="AH5" s="39" t="s">
        <v>28</v>
      </c>
      <c r="AI5" s="39" t="s">
        <v>11</v>
      </c>
      <c r="AJ5" s="39" t="s">
        <v>29</v>
      </c>
      <c r="AK5" s="39" t="s">
        <v>12</v>
      </c>
      <c r="AL5" s="39" t="s">
        <v>25</v>
      </c>
      <c r="AM5" s="39" t="s">
        <v>14</v>
      </c>
      <c r="AN5" s="39"/>
      <c r="AO5" s="47" t="s">
        <v>31</v>
      </c>
      <c r="AP5" s="47" t="s">
        <v>32</v>
      </c>
      <c r="AQ5" s="47" t="s">
        <v>33</v>
      </c>
      <c r="AR5" s="47" t="s">
        <v>34</v>
      </c>
      <c r="AS5" s="47" t="s">
        <v>35</v>
      </c>
      <c r="AT5" s="47" t="s">
        <v>11</v>
      </c>
      <c r="AU5" s="47" t="s">
        <v>29</v>
      </c>
      <c r="AV5" s="47" t="s">
        <v>21</v>
      </c>
      <c r="AW5" s="55" t="s">
        <v>20</v>
      </c>
      <c r="AX5" s="55" t="s">
        <v>39</v>
      </c>
      <c r="AY5" s="39" t="s">
        <v>16</v>
      </c>
    </row>
    <row r="6" spans="1:51" ht="11.25">
      <c r="A6" t="s">
        <v>78</v>
      </c>
      <c r="B6">
        <v>19</v>
      </c>
      <c r="C6" s="33">
        <v>1</v>
      </c>
      <c r="D6" s="33">
        <v>1</v>
      </c>
      <c r="E6" s="33">
        <v>0</v>
      </c>
      <c r="F6" s="33">
        <v>0</v>
      </c>
      <c r="G6" s="33"/>
      <c r="H6" s="33"/>
      <c r="I6" s="33"/>
      <c r="J6" s="33"/>
      <c r="K6" s="33">
        <v>1</v>
      </c>
      <c r="L6" s="33">
        <v>1</v>
      </c>
      <c r="M6" s="33"/>
      <c r="N6" s="33"/>
      <c r="O6" s="33"/>
      <c r="P6" s="33">
        <v>0</v>
      </c>
      <c r="Q6" s="33">
        <v>0</v>
      </c>
      <c r="R6" s="33">
        <v>0</v>
      </c>
      <c r="S6" s="33">
        <v>0</v>
      </c>
      <c r="T6" s="33">
        <v>0</v>
      </c>
      <c r="U6" s="33">
        <v>0</v>
      </c>
      <c r="V6" s="33">
        <v>0</v>
      </c>
      <c r="W6" s="33">
        <v>0</v>
      </c>
      <c r="X6" s="33">
        <v>0</v>
      </c>
      <c r="Y6" s="33">
        <v>0</v>
      </c>
      <c r="AA6" s="129">
        <v>8</v>
      </c>
      <c r="AB6" s="129">
        <v>14</v>
      </c>
      <c r="AC6" s="129">
        <v>0</v>
      </c>
      <c r="AD6" s="129">
        <v>1</v>
      </c>
      <c r="AE6" s="129">
        <v>0</v>
      </c>
      <c r="AF6" s="129">
        <v>0</v>
      </c>
      <c r="AG6" s="129">
        <v>0</v>
      </c>
      <c r="AH6" s="129">
        <v>0</v>
      </c>
      <c r="AI6" s="129">
        <v>1</v>
      </c>
      <c r="AJ6" s="129">
        <v>12</v>
      </c>
      <c r="AK6" s="129">
        <v>0</v>
      </c>
      <c r="AL6" s="129">
        <v>0</v>
      </c>
      <c r="AM6" s="129">
        <v>0</v>
      </c>
      <c r="AN6" s="130">
        <f>IF(Stats!D6=0,0,Stats!F6/Stats!D6)</f>
        <v>0.06666666666666667</v>
      </c>
      <c r="AO6" s="129">
        <v>0</v>
      </c>
      <c r="AP6" s="129">
        <v>0</v>
      </c>
      <c r="AQ6" s="129">
        <v>0</v>
      </c>
      <c r="AR6" s="129">
        <v>0</v>
      </c>
      <c r="AS6" s="129">
        <v>0</v>
      </c>
      <c r="AT6" s="129">
        <v>0</v>
      </c>
      <c r="AU6" s="129">
        <v>0</v>
      </c>
      <c r="AV6" s="129">
        <v>0</v>
      </c>
      <c r="AW6" s="74">
        <v>0</v>
      </c>
      <c r="AX6" s="23">
        <v>0</v>
      </c>
      <c r="AY6" s="14">
        <f>IF(Stats!D6=0,0,Stats!F6/Stats!D6)</f>
        <v>0.06666666666666667</v>
      </c>
    </row>
    <row r="7" spans="1:51" ht="11.25">
      <c r="A7" t="s">
        <v>75</v>
      </c>
      <c r="B7">
        <v>6</v>
      </c>
      <c r="C7" s="33">
        <v>1</v>
      </c>
      <c r="D7" s="33">
        <v>2</v>
      </c>
      <c r="E7" s="33">
        <v>0</v>
      </c>
      <c r="F7" s="33">
        <v>0</v>
      </c>
      <c r="G7" s="33"/>
      <c r="H7" s="33"/>
      <c r="I7" s="33"/>
      <c r="J7" s="33"/>
      <c r="K7" s="33"/>
      <c r="L7" s="33">
        <v>1</v>
      </c>
      <c r="M7" s="33"/>
      <c r="N7" s="33"/>
      <c r="O7" s="33"/>
      <c r="P7" s="33">
        <v>1</v>
      </c>
      <c r="Q7" s="33">
        <v>3</v>
      </c>
      <c r="R7" s="33">
        <v>0</v>
      </c>
      <c r="S7" s="33">
        <v>0</v>
      </c>
      <c r="T7" s="33">
        <v>0</v>
      </c>
      <c r="U7" s="33">
        <v>0</v>
      </c>
      <c r="V7" s="33">
        <v>2</v>
      </c>
      <c r="W7" s="33"/>
      <c r="X7" s="33"/>
      <c r="Y7" s="33"/>
      <c r="AA7" s="24">
        <v>8</v>
      </c>
      <c r="AB7" s="24">
        <v>11</v>
      </c>
      <c r="AC7" s="24">
        <v>4</v>
      </c>
      <c r="AD7" s="24">
        <v>2</v>
      </c>
      <c r="AE7" s="24">
        <v>1</v>
      </c>
      <c r="AF7" s="24">
        <v>0</v>
      </c>
      <c r="AG7" s="24">
        <v>0</v>
      </c>
      <c r="AH7" s="24">
        <v>0</v>
      </c>
      <c r="AI7" s="24">
        <v>6</v>
      </c>
      <c r="AJ7" s="24">
        <v>3</v>
      </c>
      <c r="AK7" s="24">
        <v>0</v>
      </c>
      <c r="AL7" s="24">
        <v>0</v>
      </c>
      <c r="AM7" s="24">
        <v>0</v>
      </c>
      <c r="AN7" s="14">
        <f>IF(Stats!D7=0,0,Stats!F7/Stats!D7)</f>
        <v>0.15384615384615385</v>
      </c>
      <c r="AO7" s="24">
        <v>3</v>
      </c>
      <c r="AP7" s="24">
        <v>17</v>
      </c>
      <c r="AQ7" s="24">
        <v>5</v>
      </c>
      <c r="AR7" s="24">
        <v>3</v>
      </c>
      <c r="AS7" s="24">
        <v>3</v>
      </c>
      <c r="AT7" s="24">
        <v>1</v>
      </c>
      <c r="AU7" s="24">
        <v>5</v>
      </c>
      <c r="AV7" s="24">
        <v>1</v>
      </c>
      <c r="AW7" s="12">
        <v>0</v>
      </c>
      <c r="AX7" s="23">
        <v>0</v>
      </c>
      <c r="AY7" s="14">
        <f>IF(Stats!D7=0,0,Stats!F7/Stats!D7)</f>
        <v>0.15384615384615385</v>
      </c>
    </row>
    <row r="8" spans="1:51" ht="11.25">
      <c r="A8" t="s">
        <v>76</v>
      </c>
      <c r="B8">
        <v>24</v>
      </c>
      <c r="C8" s="33">
        <v>1</v>
      </c>
      <c r="D8" s="33">
        <v>0</v>
      </c>
      <c r="E8" s="33">
        <v>1</v>
      </c>
      <c r="F8" s="33">
        <v>0</v>
      </c>
      <c r="G8" s="33"/>
      <c r="H8" s="33"/>
      <c r="I8" s="33"/>
      <c r="J8" s="33">
        <v>3</v>
      </c>
      <c r="K8" s="33">
        <v>2</v>
      </c>
      <c r="L8" s="33"/>
      <c r="M8" s="33"/>
      <c r="N8" s="33"/>
      <c r="O8" s="33"/>
      <c r="P8" s="33">
        <v>0</v>
      </c>
      <c r="Q8" s="33">
        <v>0</v>
      </c>
      <c r="R8" s="33">
        <v>0</v>
      </c>
      <c r="S8" s="33">
        <v>0</v>
      </c>
      <c r="T8" s="33">
        <v>0</v>
      </c>
      <c r="U8" s="33">
        <v>0</v>
      </c>
      <c r="V8" s="33">
        <v>0</v>
      </c>
      <c r="W8" s="33">
        <v>0</v>
      </c>
      <c r="X8" s="33">
        <v>0</v>
      </c>
      <c r="Y8" s="33">
        <v>0</v>
      </c>
      <c r="AA8" s="24">
        <v>8</v>
      </c>
      <c r="AB8" s="24">
        <v>10</v>
      </c>
      <c r="AC8" s="24">
        <v>3</v>
      </c>
      <c r="AD8" s="24">
        <v>1</v>
      </c>
      <c r="AE8" s="24">
        <v>1</v>
      </c>
      <c r="AF8" s="24">
        <v>0</v>
      </c>
      <c r="AG8" s="24">
        <v>0</v>
      </c>
      <c r="AH8" s="24">
        <v>4</v>
      </c>
      <c r="AI8" s="24">
        <v>7</v>
      </c>
      <c r="AJ8" s="24">
        <v>6</v>
      </c>
      <c r="AK8" s="24">
        <v>0</v>
      </c>
      <c r="AL8" s="24">
        <v>0</v>
      </c>
      <c r="AM8" s="24">
        <v>3</v>
      </c>
      <c r="AN8" s="14">
        <f>IF(Stats!D8=0,0,Stats!F8/Stats!D8)</f>
        <v>0.1</v>
      </c>
      <c r="AO8" s="24">
        <v>0</v>
      </c>
      <c r="AP8" s="24">
        <v>0</v>
      </c>
      <c r="AQ8" s="24">
        <v>0</v>
      </c>
      <c r="AR8" s="24">
        <v>0</v>
      </c>
      <c r="AS8" s="24">
        <v>0</v>
      </c>
      <c r="AT8" s="24">
        <v>0</v>
      </c>
      <c r="AU8" s="24">
        <v>0</v>
      </c>
      <c r="AV8" s="24">
        <v>0</v>
      </c>
      <c r="AW8" s="12">
        <v>0</v>
      </c>
      <c r="AX8" s="23">
        <v>0</v>
      </c>
      <c r="AY8" s="14">
        <f>IF(Stats!D8=0,0,Stats!F8/Stats!D8)</f>
        <v>0.1</v>
      </c>
    </row>
    <row r="9" spans="1:51" ht="11.25">
      <c r="A9" t="s">
        <v>68</v>
      </c>
      <c r="B9">
        <v>16</v>
      </c>
      <c r="C9" s="33">
        <v>1</v>
      </c>
      <c r="D9" s="33">
        <v>3</v>
      </c>
      <c r="E9" s="33">
        <v>1</v>
      </c>
      <c r="F9" s="33">
        <v>1</v>
      </c>
      <c r="G9" s="33"/>
      <c r="H9" s="33"/>
      <c r="I9" s="33"/>
      <c r="J9" s="33">
        <v>1</v>
      </c>
      <c r="K9" s="33"/>
      <c r="L9" s="33">
        <v>2</v>
      </c>
      <c r="M9" s="33"/>
      <c r="N9" s="33"/>
      <c r="O9" s="33">
        <v>1</v>
      </c>
      <c r="P9" s="33">
        <v>4</v>
      </c>
      <c r="Q9" s="33">
        <v>13</v>
      </c>
      <c r="R9" s="33">
        <v>2</v>
      </c>
      <c r="S9" s="33">
        <v>0</v>
      </c>
      <c r="T9" s="33">
        <v>0</v>
      </c>
      <c r="U9" s="33">
        <v>0</v>
      </c>
      <c r="V9" s="33">
        <v>7</v>
      </c>
      <c r="W9" s="33">
        <v>1</v>
      </c>
      <c r="X9" s="33"/>
      <c r="Y9" s="33"/>
      <c r="AA9" s="24">
        <v>7</v>
      </c>
      <c r="AB9" s="24">
        <v>14</v>
      </c>
      <c r="AC9" s="24">
        <v>8</v>
      </c>
      <c r="AD9" s="24">
        <v>7</v>
      </c>
      <c r="AE9" s="24">
        <v>2</v>
      </c>
      <c r="AF9" s="24">
        <v>0</v>
      </c>
      <c r="AG9" s="24">
        <v>0</v>
      </c>
      <c r="AH9" s="24">
        <v>1</v>
      </c>
      <c r="AI9" s="24">
        <v>2</v>
      </c>
      <c r="AJ9" s="24">
        <v>1</v>
      </c>
      <c r="AK9" s="24">
        <v>0</v>
      </c>
      <c r="AL9" s="24">
        <v>0</v>
      </c>
      <c r="AM9" s="24">
        <v>3</v>
      </c>
      <c r="AN9" s="14">
        <f>IF(Stats!D9=0,0,Stats!F9/Stats!D9)</f>
        <v>0.47058823529411764</v>
      </c>
      <c r="AO9" s="24">
        <v>7</v>
      </c>
      <c r="AP9" s="24">
        <v>25</v>
      </c>
      <c r="AQ9" s="24">
        <v>3</v>
      </c>
      <c r="AR9" s="24">
        <v>0</v>
      </c>
      <c r="AS9" s="24">
        <v>0</v>
      </c>
      <c r="AT9" s="24">
        <v>4</v>
      </c>
      <c r="AU9" s="24">
        <v>15</v>
      </c>
      <c r="AV9" s="24">
        <v>2</v>
      </c>
      <c r="AW9" s="12">
        <v>0</v>
      </c>
      <c r="AX9" s="23">
        <v>0</v>
      </c>
      <c r="AY9" s="14">
        <f>IF(Stats!D9=0,0,Stats!F9/Stats!D9)</f>
        <v>0.47058823529411764</v>
      </c>
    </row>
    <row r="10" spans="1:51" ht="11.25">
      <c r="A10" t="s">
        <v>71</v>
      </c>
      <c r="B10">
        <v>62</v>
      </c>
      <c r="C10" s="33">
        <v>1</v>
      </c>
      <c r="D10" s="33">
        <v>2</v>
      </c>
      <c r="E10" s="33">
        <v>0</v>
      </c>
      <c r="F10" s="33">
        <v>0</v>
      </c>
      <c r="G10" s="33"/>
      <c r="H10" s="33"/>
      <c r="I10" s="33"/>
      <c r="J10" s="33"/>
      <c r="K10" s="33"/>
      <c r="L10" s="33">
        <v>1</v>
      </c>
      <c r="M10" s="33"/>
      <c r="N10" s="33"/>
      <c r="O10" s="33"/>
      <c r="P10" s="33">
        <v>0</v>
      </c>
      <c r="Q10" s="33">
        <v>0</v>
      </c>
      <c r="R10" s="33">
        <v>0</v>
      </c>
      <c r="S10" s="33">
        <v>0</v>
      </c>
      <c r="T10" s="33">
        <v>0</v>
      </c>
      <c r="U10" s="33">
        <v>0</v>
      </c>
      <c r="V10" s="33">
        <v>0</v>
      </c>
      <c r="W10" s="33">
        <v>0</v>
      </c>
      <c r="X10" s="33">
        <v>0</v>
      </c>
      <c r="Y10" s="33">
        <v>0</v>
      </c>
      <c r="AA10" s="24">
        <v>8</v>
      </c>
      <c r="AB10" s="24">
        <v>17</v>
      </c>
      <c r="AC10" s="24">
        <v>9</v>
      </c>
      <c r="AD10" s="24">
        <v>9</v>
      </c>
      <c r="AE10" s="24">
        <v>1</v>
      </c>
      <c r="AF10" s="24">
        <v>0</v>
      </c>
      <c r="AG10" s="24">
        <v>0</v>
      </c>
      <c r="AH10" s="24">
        <v>6</v>
      </c>
      <c r="AI10" s="24">
        <v>1</v>
      </c>
      <c r="AJ10" s="24">
        <v>0</v>
      </c>
      <c r="AK10" s="24">
        <v>0</v>
      </c>
      <c r="AL10" s="24">
        <v>1</v>
      </c>
      <c r="AM10" s="24">
        <v>5</v>
      </c>
      <c r="AN10" s="14">
        <f>IF(Stats!D10=0,0,Stats!F10/Stats!D10)</f>
        <v>0.47368421052631576</v>
      </c>
      <c r="AO10" s="24">
        <v>15</v>
      </c>
      <c r="AP10" s="24">
        <v>56</v>
      </c>
      <c r="AQ10" s="24">
        <v>4</v>
      </c>
      <c r="AR10" s="24">
        <v>0</v>
      </c>
      <c r="AS10" s="24">
        <v>0</v>
      </c>
      <c r="AT10" s="24">
        <v>4</v>
      </c>
      <c r="AU10" s="24">
        <v>27</v>
      </c>
      <c r="AV10" s="24">
        <v>3</v>
      </c>
      <c r="AW10" s="12">
        <v>0</v>
      </c>
      <c r="AX10" s="23">
        <v>0</v>
      </c>
      <c r="AY10" s="14">
        <f>IF(Stats!D10=0,0,Stats!F10/Stats!D10)</f>
        <v>0.47368421052631576</v>
      </c>
    </row>
    <row r="11" spans="1:54" ht="11.25">
      <c r="A11" t="s">
        <v>80</v>
      </c>
      <c r="C11" s="33">
        <v>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AA11" s="24">
        <v>1</v>
      </c>
      <c r="AB11" s="24">
        <v>1</v>
      </c>
      <c r="AC11" s="24">
        <v>0</v>
      </c>
      <c r="AD11" s="24">
        <v>0</v>
      </c>
      <c r="AE11" s="24">
        <v>0</v>
      </c>
      <c r="AF11" s="24">
        <v>0</v>
      </c>
      <c r="AG11" s="24">
        <v>0</v>
      </c>
      <c r="AH11" s="24">
        <v>0</v>
      </c>
      <c r="AI11" s="24">
        <v>0</v>
      </c>
      <c r="AJ11" s="24">
        <v>0</v>
      </c>
      <c r="AK11" s="24">
        <v>0</v>
      </c>
      <c r="AL11" s="24">
        <v>0</v>
      </c>
      <c r="AM11" s="24">
        <v>0</v>
      </c>
      <c r="AN11" s="14">
        <f>IF(Stats!D11=0,0,Stats!F11/Stats!D11)</f>
        <v>0</v>
      </c>
      <c r="AO11" s="24">
        <v>0</v>
      </c>
      <c r="AP11" s="24">
        <v>0</v>
      </c>
      <c r="AQ11" s="24">
        <v>0</v>
      </c>
      <c r="AR11" s="24">
        <v>0</v>
      </c>
      <c r="AS11" s="24">
        <v>0</v>
      </c>
      <c r="AT11" s="24">
        <v>0</v>
      </c>
      <c r="AU11" s="24">
        <v>0</v>
      </c>
      <c r="AV11" s="24">
        <v>0</v>
      </c>
      <c r="AW11" s="12">
        <v>0</v>
      </c>
      <c r="AX11" s="23">
        <v>0</v>
      </c>
      <c r="AY11" s="14">
        <f>IF(Stats!D11=0,0,Stats!F11/Stats!D11)</f>
        <v>0</v>
      </c>
      <c r="BB11" s="75"/>
    </row>
    <row r="12" spans="1:51" ht="11.25">
      <c r="A12" t="s">
        <v>74</v>
      </c>
      <c r="B12">
        <v>10</v>
      </c>
      <c r="C12" s="33">
        <v>1</v>
      </c>
      <c r="D12" s="33">
        <v>2</v>
      </c>
      <c r="E12" s="33">
        <v>1</v>
      </c>
      <c r="F12" s="33">
        <v>1</v>
      </c>
      <c r="G12" s="33"/>
      <c r="H12" s="33">
        <v>1</v>
      </c>
      <c r="I12" s="33"/>
      <c r="J12" s="33"/>
      <c r="K12" s="33"/>
      <c r="L12" s="33"/>
      <c r="M12" s="33"/>
      <c r="N12" s="33"/>
      <c r="O12" s="33"/>
      <c r="P12" s="33">
        <v>0</v>
      </c>
      <c r="Q12" s="33">
        <v>0</v>
      </c>
      <c r="R12" s="33">
        <v>0</v>
      </c>
      <c r="S12" s="33">
        <v>0</v>
      </c>
      <c r="T12" s="33">
        <v>0</v>
      </c>
      <c r="U12" s="33">
        <v>0</v>
      </c>
      <c r="V12" s="33">
        <v>0</v>
      </c>
      <c r="W12" s="33">
        <v>0</v>
      </c>
      <c r="X12" s="33">
        <v>0</v>
      </c>
      <c r="Y12" s="33">
        <v>0</v>
      </c>
      <c r="AA12" s="24">
        <v>8</v>
      </c>
      <c r="AB12" s="24">
        <v>14</v>
      </c>
      <c r="AC12" s="24">
        <v>2</v>
      </c>
      <c r="AD12" s="24">
        <v>2</v>
      </c>
      <c r="AE12" s="24">
        <v>0</v>
      </c>
      <c r="AF12" s="24">
        <v>0</v>
      </c>
      <c r="AG12" s="24">
        <v>0</v>
      </c>
      <c r="AH12" s="24">
        <v>3</v>
      </c>
      <c r="AI12" s="24">
        <v>2</v>
      </c>
      <c r="AJ12" s="24">
        <v>6</v>
      </c>
      <c r="AK12" s="24">
        <v>0</v>
      </c>
      <c r="AL12" s="24">
        <v>1</v>
      </c>
      <c r="AM12" s="24">
        <v>0</v>
      </c>
      <c r="AN12" s="14">
        <f>IF(Stats!D12=0,0,Stats!F12/Stats!D12)</f>
        <v>0.1875</v>
      </c>
      <c r="AO12" s="24">
        <v>0</v>
      </c>
      <c r="AP12" s="24">
        <v>0</v>
      </c>
      <c r="AQ12" s="24">
        <v>0</v>
      </c>
      <c r="AR12" s="24">
        <v>0</v>
      </c>
      <c r="AS12" s="24">
        <v>0</v>
      </c>
      <c r="AT12" s="24">
        <v>0</v>
      </c>
      <c r="AU12" s="24">
        <v>0</v>
      </c>
      <c r="AV12" s="24">
        <v>0</v>
      </c>
      <c r="AW12" s="12">
        <v>0</v>
      </c>
      <c r="AX12" s="23">
        <v>0</v>
      </c>
      <c r="AY12" s="14">
        <f>IF(Stats!D12=0,0,Stats!F12/Stats!D12)</f>
        <v>0.1875</v>
      </c>
    </row>
    <row r="13" spans="1:51" ht="11.25">
      <c r="A13" t="s">
        <v>79</v>
      </c>
      <c r="B13">
        <v>33</v>
      </c>
      <c r="C13" s="33">
        <v>1</v>
      </c>
      <c r="D13" s="33">
        <v>2</v>
      </c>
      <c r="E13" s="33">
        <v>0</v>
      </c>
      <c r="F13" s="33">
        <v>0</v>
      </c>
      <c r="G13" s="33"/>
      <c r="H13" s="33"/>
      <c r="I13" s="33"/>
      <c r="J13" s="33"/>
      <c r="K13" s="33"/>
      <c r="L13" s="33">
        <v>1</v>
      </c>
      <c r="M13" s="33"/>
      <c r="N13" s="33"/>
      <c r="O13" s="33"/>
      <c r="P13" s="33">
        <v>0</v>
      </c>
      <c r="Q13" s="33">
        <v>0</v>
      </c>
      <c r="R13" s="33">
        <v>0</v>
      </c>
      <c r="S13" s="33">
        <v>0</v>
      </c>
      <c r="T13" s="33">
        <v>0</v>
      </c>
      <c r="U13" s="33">
        <v>0</v>
      </c>
      <c r="V13" s="33">
        <v>0</v>
      </c>
      <c r="W13" s="33">
        <v>0</v>
      </c>
      <c r="X13" s="33">
        <v>0</v>
      </c>
      <c r="Y13" s="33">
        <v>0</v>
      </c>
      <c r="AA13" s="24">
        <v>8</v>
      </c>
      <c r="AB13" s="24">
        <v>11</v>
      </c>
      <c r="AC13" s="24">
        <v>2</v>
      </c>
      <c r="AD13" s="24">
        <v>2</v>
      </c>
      <c r="AE13" s="24">
        <v>0</v>
      </c>
      <c r="AF13" s="24">
        <v>0</v>
      </c>
      <c r="AG13" s="24">
        <v>0</v>
      </c>
      <c r="AH13" s="24">
        <v>1</v>
      </c>
      <c r="AI13" s="24">
        <v>5</v>
      </c>
      <c r="AJ13" s="24">
        <v>6</v>
      </c>
      <c r="AK13" s="24">
        <v>0</v>
      </c>
      <c r="AL13" s="24">
        <v>0</v>
      </c>
      <c r="AM13" s="24">
        <v>1</v>
      </c>
      <c r="AN13" s="14">
        <f>IF(Stats!D13=0,0,Stats!F13/Stats!D13)</f>
        <v>0.15384615384615385</v>
      </c>
      <c r="AO13" s="24">
        <v>0</v>
      </c>
      <c r="AP13" s="24">
        <v>0</v>
      </c>
      <c r="AQ13" s="24">
        <v>0</v>
      </c>
      <c r="AR13" s="24">
        <v>0</v>
      </c>
      <c r="AS13" s="24">
        <v>0</v>
      </c>
      <c r="AT13" s="24">
        <v>0</v>
      </c>
      <c r="AU13" s="24">
        <v>0</v>
      </c>
      <c r="AV13" s="24">
        <v>0</v>
      </c>
      <c r="AW13" s="12">
        <v>0</v>
      </c>
      <c r="AX13" s="23">
        <v>0</v>
      </c>
      <c r="AY13" s="14">
        <f>IF(Stats!D13=0,0,Stats!F13/Stats!D13)</f>
        <v>0.15384615384615385</v>
      </c>
    </row>
    <row r="14" spans="1:51" ht="11.25">
      <c r="A14" t="s">
        <v>69</v>
      </c>
      <c r="B14">
        <v>7</v>
      </c>
      <c r="C14" s="33">
        <v>1</v>
      </c>
      <c r="D14" s="33">
        <v>3</v>
      </c>
      <c r="E14" s="33">
        <v>1</v>
      </c>
      <c r="F14" s="33">
        <v>1</v>
      </c>
      <c r="G14" s="33"/>
      <c r="H14" s="33"/>
      <c r="I14" s="33"/>
      <c r="J14" s="33">
        <v>2</v>
      </c>
      <c r="K14" s="33"/>
      <c r="L14" s="33"/>
      <c r="M14" s="33"/>
      <c r="N14" s="33"/>
      <c r="O14" s="33"/>
      <c r="P14" s="33">
        <v>0</v>
      </c>
      <c r="Q14" s="33">
        <v>0</v>
      </c>
      <c r="R14" s="33">
        <v>0</v>
      </c>
      <c r="S14" s="33">
        <v>0</v>
      </c>
      <c r="T14" s="33">
        <v>0</v>
      </c>
      <c r="U14" s="33">
        <v>0</v>
      </c>
      <c r="V14" s="33">
        <v>0</v>
      </c>
      <c r="W14" s="33">
        <v>0</v>
      </c>
      <c r="X14" s="33">
        <v>0</v>
      </c>
      <c r="Y14" s="33">
        <v>0</v>
      </c>
      <c r="AA14" s="24">
        <v>8</v>
      </c>
      <c r="AB14" s="24">
        <v>17</v>
      </c>
      <c r="AC14" s="24">
        <v>6</v>
      </c>
      <c r="AD14" s="24">
        <v>3</v>
      </c>
      <c r="AE14" s="24">
        <v>0</v>
      </c>
      <c r="AF14" s="24">
        <v>0</v>
      </c>
      <c r="AG14" s="24">
        <v>0</v>
      </c>
      <c r="AH14" s="24">
        <v>5</v>
      </c>
      <c r="AI14" s="24">
        <v>3</v>
      </c>
      <c r="AJ14" s="24">
        <v>1</v>
      </c>
      <c r="AK14" s="24">
        <v>0</v>
      </c>
      <c r="AL14" s="24">
        <v>0</v>
      </c>
      <c r="AM14" s="24">
        <v>2</v>
      </c>
      <c r="AN14" s="14">
        <f>IF(Stats!D14=0,0,Stats!F14/Stats!D14)</f>
        <v>0.2</v>
      </c>
      <c r="AO14" s="24">
        <v>6.666</v>
      </c>
      <c r="AP14" s="24">
        <v>30</v>
      </c>
      <c r="AQ14" s="24">
        <v>5</v>
      </c>
      <c r="AR14" s="24">
        <v>2</v>
      </c>
      <c r="AS14" s="24">
        <v>0</v>
      </c>
      <c r="AT14" s="24">
        <v>2</v>
      </c>
      <c r="AU14" s="24">
        <v>11</v>
      </c>
      <c r="AV14" s="24">
        <v>0</v>
      </c>
      <c r="AW14" s="12">
        <v>1</v>
      </c>
      <c r="AX14" s="23">
        <v>2</v>
      </c>
      <c r="AY14" s="14">
        <f>IF(Stats!D14=0,0,Stats!F14/Stats!D14)</f>
        <v>0.2</v>
      </c>
    </row>
    <row r="15" spans="1:51" ht="11.25">
      <c r="A15" t="s">
        <v>77</v>
      </c>
      <c r="B15">
        <v>22</v>
      </c>
      <c r="C15" s="33">
        <v>1</v>
      </c>
      <c r="D15" s="33">
        <v>1</v>
      </c>
      <c r="E15" s="33">
        <v>0</v>
      </c>
      <c r="F15" s="33">
        <v>0</v>
      </c>
      <c r="G15" s="33"/>
      <c r="H15" s="33"/>
      <c r="I15" s="33"/>
      <c r="J15" s="33"/>
      <c r="K15" s="33">
        <v>1</v>
      </c>
      <c r="L15" s="33"/>
      <c r="M15" s="33"/>
      <c r="N15" s="33"/>
      <c r="O15" s="33"/>
      <c r="P15" s="33">
        <v>0</v>
      </c>
      <c r="Q15" s="33">
        <v>0</v>
      </c>
      <c r="R15" s="33">
        <v>0</v>
      </c>
      <c r="S15" s="33">
        <v>0</v>
      </c>
      <c r="T15" s="33">
        <v>0</v>
      </c>
      <c r="U15" s="33">
        <v>0</v>
      </c>
      <c r="V15" s="33">
        <v>0</v>
      </c>
      <c r="W15" s="33">
        <v>0</v>
      </c>
      <c r="X15" s="33">
        <v>0</v>
      </c>
      <c r="Y15" s="33">
        <v>0</v>
      </c>
      <c r="AA15" s="24">
        <v>8</v>
      </c>
      <c r="AB15" s="24">
        <v>14</v>
      </c>
      <c r="AC15" s="24">
        <v>2</v>
      </c>
      <c r="AD15" s="24">
        <v>1</v>
      </c>
      <c r="AE15" s="24">
        <v>0</v>
      </c>
      <c r="AF15" s="24">
        <v>0</v>
      </c>
      <c r="AG15" s="24">
        <v>0</v>
      </c>
      <c r="AH15" s="24">
        <v>1</v>
      </c>
      <c r="AI15" s="24">
        <v>2</v>
      </c>
      <c r="AJ15" s="24">
        <v>12</v>
      </c>
      <c r="AK15" s="24">
        <v>0</v>
      </c>
      <c r="AL15" s="24">
        <v>0</v>
      </c>
      <c r="AM15" s="24">
        <v>3</v>
      </c>
      <c r="AN15" s="14">
        <f>IF(Stats!D15=0,0,Stats!F15/Stats!D15)</f>
        <v>0.06666666666666667</v>
      </c>
      <c r="AO15" s="24">
        <v>0</v>
      </c>
      <c r="AP15" s="24">
        <v>0</v>
      </c>
      <c r="AQ15" s="24">
        <v>0</v>
      </c>
      <c r="AR15" s="24">
        <v>0</v>
      </c>
      <c r="AS15" s="24">
        <v>0</v>
      </c>
      <c r="AT15" s="24">
        <v>0</v>
      </c>
      <c r="AU15" s="24">
        <v>0</v>
      </c>
      <c r="AV15" s="24">
        <v>0</v>
      </c>
      <c r="AW15" s="12">
        <v>0</v>
      </c>
      <c r="AX15" s="23">
        <v>0</v>
      </c>
      <c r="AY15" s="14">
        <f>IF(Stats!D15=0,0,Stats!F15/Stats!D15)</f>
        <v>0.06666666666666667</v>
      </c>
    </row>
    <row r="16" spans="1:51" ht="11.25">
      <c r="A16" t="s">
        <v>67</v>
      </c>
      <c r="B16">
        <v>55</v>
      </c>
      <c r="C16" s="33">
        <v>1</v>
      </c>
      <c r="D16" s="33">
        <v>2</v>
      </c>
      <c r="E16" s="33">
        <v>1</v>
      </c>
      <c r="F16" s="33">
        <v>1</v>
      </c>
      <c r="G16" s="33"/>
      <c r="H16" s="33"/>
      <c r="I16" s="33"/>
      <c r="J16" s="33"/>
      <c r="K16" s="33"/>
      <c r="L16" s="33"/>
      <c r="M16" s="33"/>
      <c r="N16" s="33"/>
      <c r="O16" s="33"/>
      <c r="P16" s="33">
        <v>2</v>
      </c>
      <c r="Q16" s="33">
        <v>8</v>
      </c>
      <c r="R16" s="33">
        <v>2</v>
      </c>
      <c r="S16" s="33">
        <v>1</v>
      </c>
      <c r="T16" s="33">
        <v>0</v>
      </c>
      <c r="U16" s="33">
        <v>0</v>
      </c>
      <c r="V16" s="33">
        <v>1</v>
      </c>
      <c r="W16" s="33"/>
      <c r="X16" s="33"/>
      <c r="Y16" s="33"/>
      <c r="AA16" s="24">
        <v>6</v>
      </c>
      <c r="AB16" s="24">
        <v>11</v>
      </c>
      <c r="AC16" s="24">
        <v>5</v>
      </c>
      <c r="AD16" s="24">
        <v>7</v>
      </c>
      <c r="AE16" s="24">
        <v>2</v>
      </c>
      <c r="AF16" s="24">
        <v>0</v>
      </c>
      <c r="AG16" s="24">
        <v>0</v>
      </c>
      <c r="AH16" s="24">
        <v>1</v>
      </c>
      <c r="AI16" s="24">
        <v>1</v>
      </c>
      <c r="AJ16" s="24">
        <v>3</v>
      </c>
      <c r="AK16" s="24">
        <v>0</v>
      </c>
      <c r="AL16" s="24">
        <v>1</v>
      </c>
      <c r="AM16" s="24">
        <v>9</v>
      </c>
      <c r="AN16" s="14">
        <f>IF(Stats!D16=0,0,Stats!F16/Stats!D16)</f>
        <v>0.6153846153846154</v>
      </c>
      <c r="AO16" s="24">
        <v>0</v>
      </c>
      <c r="AP16" s="24">
        <v>0</v>
      </c>
      <c r="AQ16" s="24">
        <v>0</v>
      </c>
      <c r="AR16" s="24">
        <v>0</v>
      </c>
      <c r="AS16" s="24">
        <v>0</v>
      </c>
      <c r="AT16" s="24">
        <v>0</v>
      </c>
      <c r="AU16" s="24">
        <v>0</v>
      </c>
      <c r="AV16" s="24">
        <v>0</v>
      </c>
      <c r="AW16" s="12">
        <v>0</v>
      </c>
      <c r="AX16" s="23">
        <v>0</v>
      </c>
      <c r="AY16" s="14">
        <f>IF(Stats!D16=0,0,Stats!F16/Stats!D16)</f>
        <v>0.6153846153846154</v>
      </c>
    </row>
    <row r="17" spans="1:51" ht="11.25">
      <c r="A17" t="s">
        <v>72</v>
      </c>
      <c r="B17">
        <v>18</v>
      </c>
      <c r="C17" s="33">
        <v>1</v>
      </c>
      <c r="D17" s="33">
        <v>2</v>
      </c>
      <c r="E17" s="33">
        <v>1</v>
      </c>
      <c r="F17" s="33">
        <v>1</v>
      </c>
      <c r="G17" s="33"/>
      <c r="H17" s="33"/>
      <c r="I17" s="33"/>
      <c r="J17" s="33">
        <v>1</v>
      </c>
      <c r="K17" s="33"/>
      <c r="L17" s="33"/>
      <c r="M17" s="33"/>
      <c r="N17" s="33">
        <v>1</v>
      </c>
      <c r="O17" s="33">
        <v>1</v>
      </c>
      <c r="P17" s="33">
        <v>0</v>
      </c>
      <c r="Q17" s="33">
        <v>0</v>
      </c>
      <c r="R17" s="33">
        <v>0</v>
      </c>
      <c r="S17" s="33">
        <v>0</v>
      </c>
      <c r="T17" s="33">
        <v>0</v>
      </c>
      <c r="U17" s="33">
        <v>0</v>
      </c>
      <c r="V17" s="33">
        <v>0</v>
      </c>
      <c r="W17" s="33">
        <v>0</v>
      </c>
      <c r="X17" s="33">
        <v>0</v>
      </c>
      <c r="Y17" s="33">
        <v>0</v>
      </c>
      <c r="AA17" s="24">
        <v>8</v>
      </c>
      <c r="AB17" s="24">
        <v>16</v>
      </c>
      <c r="AC17" s="24">
        <v>5</v>
      </c>
      <c r="AD17" s="24">
        <v>7</v>
      </c>
      <c r="AE17" s="24">
        <v>3</v>
      </c>
      <c r="AF17" s="24">
        <v>0</v>
      </c>
      <c r="AG17" s="24">
        <v>0</v>
      </c>
      <c r="AH17" s="24">
        <v>2</v>
      </c>
      <c r="AI17" s="24">
        <v>1</v>
      </c>
      <c r="AJ17" s="24">
        <v>5</v>
      </c>
      <c r="AK17" s="24">
        <v>0</v>
      </c>
      <c r="AL17" s="24">
        <v>1</v>
      </c>
      <c r="AM17" s="24">
        <v>2</v>
      </c>
      <c r="AN17" s="14">
        <f>IF(Stats!D17=0,0,Stats!F17/Stats!D17)</f>
        <v>0.4444444444444444</v>
      </c>
      <c r="AO17" s="24">
        <v>7.33</v>
      </c>
      <c r="AP17" s="24">
        <v>35</v>
      </c>
      <c r="AQ17" s="24">
        <v>4</v>
      </c>
      <c r="AR17" s="24">
        <v>5</v>
      </c>
      <c r="AS17" s="24">
        <v>3</v>
      </c>
      <c r="AT17" s="24">
        <v>6</v>
      </c>
      <c r="AU17" s="24">
        <v>12</v>
      </c>
      <c r="AV17" s="24">
        <v>0</v>
      </c>
      <c r="AW17" s="12">
        <v>0</v>
      </c>
      <c r="AX17" s="23">
        <v>0</v>
      </c>
      <c r="AY17" s="14">
        <f>IF(Stats!D17=0,0,Stats!F17/Stats!D17)</f>
        <v>0.4444444444444444</v>
      </c>
    </row>
    <row r="18" spans="1:51" ht="11.25">
      <c r="A18" t="s">
        <v>66</v>
      </c>
      <c r="B18">
        <v>2</v>
      </c>
      <c r="C18" s="33">
        <v>1</v>
      </c>
      <c r="D18" s="33">
        <v>2</v>
      </c>
      <c r="E18" s="33">
        <v>0</v>
      </c>
      <c r="F18" s="33">
        <v>0</v>
      </c>
      <c r="G18" s="33"/>
      <c r="H18" s="33"/>
      <c r="I18" s="33"/>
      <c r="J18" s="33"/>
      <c r="K18" s="33">
        <v>1</v>
      </c>
      <c r="L18" s="33">
        <v>1</v>
      </c>
      <c r="M18" s="33"/>
      <c r="N18" s="33">
        <v>1</v>
      </c>
      <c r="O18" s="33"/>
      <c r="P18" s="33">
        <v>0</v>
      </c>
      <c r="Q18" s="33">
        <v>0</v>
      </c>
      <c r="R18" s="33">
        <v>0</v>
      </c>
      <c r="S18" s="33">
        <v>0</v>
      </c>
      <c r="T18" s="33">
        <v>0</v>
      </c>
      <c r="U18" s="33">
        <v>0</v>
      </c>
      <c r="V18" s="33">
        <v>0</v>
      </c>
      <c r="W18" s="33">
        <v>0</v>
      </c>
      <c r="X18" s="33">
        <v>0</v>
      </c>
      <c r="Y18" s="33">
        <v>0</v>
      </c>
      <c r="AA18" s="24">
        <v>8</v>
      </c>
      <c r="AB18" s="24">
        <v>13</v>
      </c>
      <c r="AC18" s="24">
        <v>4</v>
      </c>
      <c r="AD18" s="24">
        <v>4</v>
      </c>
      <c r="AE18" s="24">
        <v>0</v>
      </c>
      <c r="AF18" s="24">
        <v>1</v>
      </c>
      <c r="AG18" s="24">
        <v>0</v>
      </c>
      <c r="AH18" s="24">
        <v>4</v>
      </c>
      <c r="AI18" s="24">
        <v>4</v>
      </c>
      <c r="AJ18" s="24">
        <v>4</v>
      </c>
      <c r="AK18" s="24">
        <v>0</v>
      </c>
      <c r="AL18" s="24">
        <v>0</v>
      </c>
      <c r="AM18" s="24">
        <v>4</v>
      </c>
      <c r="AN18" s="14">
        <f>IF(Stats!D18=0,0,Stats!F18/Stats!D18)</f>
        <v>0.26666666666666666</v>
      </c>
      <c r="AO18" s="24">
        <v>12</v>
      </c>
      <c r="AP18" s="24">
        <v>57</v>
      </c>
      <c r="AQ18" s="24">
        <v>13</v>
      </c>
      <c r="AR18" s="24">
        <v>9</v>
      </c>
      <c r="AS18" s="24">
        <v>7</v>
      </c>
      <c r="AT18" s="24">
        <v>5</v>
      </c>
      <c r="AU18" s="24">
        <v>17</v>
      </c>
      <c r="AV18" s="24">
        <v>0</v>
      </c>
      <c r="AW18" s="12">
        <v>1</v>
      </c>
      <c r="AX18" s="23">
        <v>0</v>
      </c>
      <c r="AY18" s="14">
        <f>IF(Stats!D18=0,0,Stats!F18/Stats!D18)</f>
        <v>0.26666666666666666</v>
      </c>
    </row>
    <row r="19" spans="1:51" ht="11.25">
      <c r="A19" t="s">
        <v>65</v>
      </c>
      <c r="B19">
        <v>15</v>
      </c>
      <c r="C19" s="33">
        <v>1</v>
      </c>
      <c r="D19" s="33">
        <v>2</v>
      </c>
      <c r="E19" s="33">
        <v>0</v>
      </c>
      <c r="F19" s="33">
        <v>0</v>
      </c>
      <c r="G19" s="33"/>
      <c r="H19" s="33"/>
      <c r="I19" s="33"/>
      <c r="J19" s="33"/>
      <c r="K19" s="33"/>
      <c r="L19" s="33"/>
      <c r="M19" s="33"/>
      <c r="N19" s="33"/>
      <c r="O19" s="33"/>
      <c r="P19" s="33">
        <v>0</v>
      </c>
      <c r="Q19" s="33">
        <v>0</v>
      </c>
      <c r="R19" s="33">
        <v>0</v>
      </c>
      <c r="S19" s="33">
        <v>0</v>
      </c>
      <c r="T19" s="33">
        <v>0</v>
      </c>
      <c r="U19" s="33">
        <v>0</v>
      </c>
      <c r="V19" s="33">
        <v>0</v>
      </c>
      <c r="W19" s="33">
        <v>0</v>
      </c>
      <c r="X19" s="33">
        <v>0</v>
      </c>
      <c r="Y19" s="33">
        <v>0</v>
      </c>
      <c r="AA19" s="24">
        <v>8</v>
      </c>
      <c r="AB19" s="24">
        <v>16</v>
      </c>
      <c r="AC19" s="24">
        <v>1</v>
      </c>
      <c r="AD19" s="24">
        <v>3</v>
      </c>
      <c r="AE19" s="24">
        <v>0</v>
      </c>
      <c r="AF19" s="24">
        <v>0</v>
      </c>
      <c r="AG19" s="24">
        <v>0</v>
      </c>
      <c r="AH19" s="24">
        <v>0</v>
      </c>
      <c r="AI19" s="24">
        <v>1</v>
      </c>
      <c r="AJ19" s="24">
        <v>8</v>
      </c>
      <c r="AK19" s="24">
        <v>0</v>
      </c>
      <c r="AL19" s="24">
        <v>1</v>
      </c>
      <c r="AM19" s="24">
        <v>4</v>
      </c>
      <c r="AN19" s="14">
        <f>IF(Stats!D19=0,0,Stats!F19/Stats!D19)</f>
        <v>0.16666666666666666</v>
      </c>
      <c r="AO19" s="24">
        <v>0</v>
      </c>
      <c r="AP19" s="24">
        <v>0</v>
      </c>
      <c r="AQ19" s="24">
        <v>0</v>
      </c>
      <c r="AR19" s="24">
        <v>0</v>
      </c>
      <c r="AS19" s="24">
        <v>0</v>
      </c>
      <c r="AT19" s="24">
        <v>0</v>
      </c>
      <c r="AU19" s="24">
        <v>0</v>
      </c>
      <c r="AV19" s="24">
        <v>0</v>
      </c>
      <c r="AW19" s="12">
        <v>0</v>
      </c>
      <c r="AX19" s="23">
        <v>0</v>
      </c>
      <c r="AY19" s="14">
        <f>IF(Stats!D19=0,0,Stats!F19/Stats!D19)</f>
        <v>0.16666666666666666</v>
      </c>
    </row>
    <row r="20" spans="1:51" ht="11.25">
      <c r="A20" t="s">
        <v>70</v>
      </c>
      <c r="B20">
        <v>13</v>
      </c>
      <c r="C20" s="33">
        <v>0</v>
      </c>
      <c r="D20" s="33">
        <v>0</v>
      </c>
      <c r="E20" s="33">
        <v>0</v>
      </c>
      <c r="F20" s="33">
        <v>0</v>
      </c>
      <c r="G20" s="33">
        <v>0</v>
      </c>
      <c r="H20" s="33">
        <v>0</v>
      </c>
      <c r="I20" s="33">
        <v>0</v>
      </c>
      <c r="J20" s="33">
        <v>0</v>
      </c>
      <c r="K20" s="33">
        <v>0</v>
      </c>
      <c r="L20" s="33">
        <v>0</v>
      </c>
      <c r="M20" s="33">
        <v>0</v>
      </c>
      <c r="N20" s="33">
        <v>0</v>
      </c>
      <c r="O20" s="33">
        <v>0</v>
      </c>
      <c r="P20" s="33">
        <v>0</v>
      </c>
      <c r="Q20" s="33">
        <v>0</v>
      </c>
      <c r="R20" s="33">
        <v>0</v>
      </c>
      <c r="S20" s="33">
        <v>0</v>
      </c>
      <c r="T20" s="33">
        <v>0</v>
      </c>
      <c r="U20" s="33">
        <v>0</v>
      </c>
      <c r="V20" s="33">
        <v>0</v>
      </c>
      <c r="W20" s="33">
        <v>0</v>
      </c>
      <c r="X20" s="33">
        <v>0</v>
      </c>
      <c r="Y20" s="33">
        <v>0</v>
      </c>
      <c r="AA20" s="24">
        <v>6</v>
      </c>
      <c r="AB20" s="24">
        <v>8</v>
      </c>
      <c r="AC20" s="24">
        <v>1</v>
      </c>
      <c r="AD20" s="24">
        <v>0</v>
      </c>
      <c r="AE20" s="24">
        <v>0</v>
      </c>
      <c r="AF20" s="24">
        <v>0</v>
      </c>
      <c r="AG20" s="24">
        <v>0</v>
      </c>
      <c r="AH20" s="24">
        <v>0</v>
      </c>
      <c r="AI20" s="24">
        <v>2</v>
      </c>
      <c r="AJ20" s="24">
        <v>6</v>
      </c>
      <c r="AK20" s="24">
        <v>0</v>
      </c>
      <c r="AL20" s="24">
        <v>0</v>
      </c>
      <c r="AM20" s="24">
        <v>0</v>
      </c>
      <c r="AN20" s="14">
        <f>IF(Stats!D20=0,0,Stats!F20/Stats!D20)</f>
        <v>0</v>
      </c>
      <c r="AO20" s="24">
        <v>0</v>
      </c>
      <c r="AP20" s="24">
        <v>0</v>
      </c>
      <c r="AQ20" s="24">
        <v>0</v>
      </c>
      <c r="AR20" s="24">
        <v>0</v>
      </c>
      <c r="AS20" s="24">
        <v>8</v>
      </c>
      <c r="AT20" s="24">
        <v>0</v>
      </c>
      <c r="AU20" s="24">
        <v>0</v>
      </c>
      <c r="AV20" s="24">
        <v>0</v>
      </c>
      <c r="AW20" s="12">
        <v>0</v>
      </c>
      <c r="AX20" s="23">
        <v>0</v>
      </c>
      <c r="AY20" s="14">
        <f>IF(Stats!D20=0,0,Stats!F20/Stats!D20)</f>
        <v>0</v>
      </c>
    </row>
    <row r="21" spans="1:51" ht="11.25">
      <c r="A21" t="s">
        <v>73</v>
      </c>
      <c r="B21">
        <v>21</v>
      </c>
      <c r="C21" s="33">
        <v>1</v>
      </c>
      <c r="D21" s="33">
        <v>2</v>
      </c>
      <c r="E21" s="33">
        <v>0</v>
      </c>
      <c r="F21" s="33">
        <v>0</v>
      </c>
      <c r="G21" s="33"/>
      <c r="H21" s="33"/>
      <c r="I21" s="33"/>
      <c r="J21" s="33"/>
      <c r="K21" s="33"/>
      <c r="L21" s="33">
        <v>1</v>
      </c>
      <c r="M21" s="33"/>
      <c r="N21" s="33">
        <v>1</v>
      </c>
      <c r="O21" s="33"/>
      <c r="P21" s="33">
        <v>0</v>
      </c>
      <c r="Q21" s="33">
        <v>0</v>
      </c>
      <c r="R21" s="33">
        <v>0</v>
      </c>
      <c r="S21" s="33">
        <v>0</v>
      </c>
      <c r="T21" s="33">
        <v>0</v>
      </c>
      <c r="U21" s="33">
        <v>0</v>
      </c>
      <c r="V21" s="33">
        <v>0</v>
      </c>
      <c r="W21" s="33">
        <v>0</v>
      </c>
      <c r="X21" s="33">
        <v>0</v>
      </c>
      <c r="Y21" s="33">
        <v>0</v>
      </c>
      <c r="AA21" s="24">
        <v>8</v>
      </c>
      <c r="AB21" s="24">
        <v>12</v>
      </c>
      <c r="AC21" s="24">
        <v>2</v>
      </c>
      <c r="AD21" s="24">
        <v>3</v>
      </c>
      <c r="AE21" s="24">
        <v>0</v>
      </c>
      <c r="AF21" s="24">
        <v>0</v>
      </c>
      <c r="AG21" s="24">
        <v>0</v>
      </c>
      <c r="AH21" s="24">
        <v>1</v>
      </c>
      <c r="AI21" s="24">
        <v>4</v>
      </c>
      <c r="AJ21" s="24">
        <v>3</v>
      </c>
      <c r="AK21" s="24">
        <v>0</v>
      </c>
      <c r="AL21" s="24">
        <v>1</v>
      </c>
      <c r="AM21" s="24">
        <v>3</v>
      </c>
      <c r="AN21" s="14">
        <f>IF(Stats!D21=0,0,Stats!F21/Stats!D21)</f>
        <v>0.21428571428571427</v>
      </c>
      <c r="AO21" s="24">
        <v>0</v>
      </c>
      <c r="AP21" s="24">
        <v>0</v>
      </c>
      <c r="AQ21" s="24">
        <v>0</v>
      </c>
      <c r="AR21" s="24">
        <v>0</v>
      </c>
      <c r="AS21" s="24">
        <v>0</v>
      </c>
      <c r="AT21" s="24">
        <v>0</v>
      </c>
      <c r="AU21" s="24">
        <v>0</v>
      </c>
      <c r="AV21" s="24">
        <v>0</v>
      </c>
      <c r="AW21" s="12">
        <v>0</v>
      </c>
      <c r="AX21" s="23">
        <v>0</v>
      </c>
      <c r="AY21" s="14">
        <f>IF(Stats!D21=0,0,Stats!F21/Stats!D21)</f>
        <v>0.21428571428571427</v>
      </c>
    </row>
    <row r="22" spans="3:51" ht="11.25">
      <c r="C22" s="33">
        <v>0</v>
      </c>
      <c r="D22" s="33">
        <v>0</v>
      </c>
      <c r="E22" s="33">
        <v>0</v>
      </c>
      <c r="F22" s="33">
        <v>0</v>
      </c>
      <c r="G22" s="33">
        <v>0</v>
      </c>
      <c r="H22" s="33">
        <v>0</v>
      </c>
      <c r="I22" s="33">
        <v>0</v>
      </c>
      <c r="J22" s="33">
        <v>0</v>
      </c>
      <c r="K22" s="33">
        <v>0</v>
      </c>
      <c r="L22" s="33">
        <v>0</v>
      </c>
      <c r="M22" s="33">
        <v>0</v>
      </c>
      <c r="N22" s="33">
        <v>0</v>
      </c>
      <c r="O22" s="33">
        <v>0</v>
      </c>
      <c r="P22" s="33">
        <v>0</v>
      </c>
      <c r="Q22" s="33">
        <v>0</v>
      </c>
      <c r="R22" s="33">
        <v>0</v>
      </c>
      <c r="S22" s="33">
        <v>0</v>
      </c>
      <c r="T22" s="33">
        <v>0</v>
      </c>
      <c r="U22" s="33">
        <v>0</v>
      </c>
      <c r="V22" s="33">
        <v>0</v>
      </c>
      <c r="W22" s="33">
        <v>0</v>
      </c>
      <c r="X22" s="33">
        <v>0</v>
      </c>
      <c r="Y22" s="33">
        <v>0</v>
      </c>
      <c r="AA22" s="12">
        <v>0</v>
      </c>
      <c r="AB22" s="12">
        <v>0</v>
      </c>
      <c r="AC22" s="12">
        <v>0</v>
      </c>
      <c r="AD22" s="12">
        <v>0</v>
      </c>
      <c r="AE22" s="12">
        <v>0</v>
      </c>
      <c r="AF22" s="12">
        <v>0</v>
      </c>
      <c r="AG22" s="12">
        <v>0</v>
      </c>
      <c r="AH22" s="12">
        <v>0</v>
      </c>
      <c r="AI22" s="12">
        <v>0</v>
      </c>
      <c r="AJ22" s="12">
        <v>0</v>
      </c>
      <c r="AK22" s="12">
        <v>0</v>
      </c>
      <c r="AL22" s="12">
        <v>0</v>
      </c>
      <c r="AM22" s="12">
        <v>0</v>
      </c>
      <c r="AN22" s="14">
        <f>IF(Stats!D24=0,0,Stats!F24/Stats!D24)</f>
        <v>0</v>
      </c>
      <c r="AO22" s="12">
        <v>0</v>
      </c>
      <c r="AP22" s="24">
        <v>0</v>
      </c>
      <c r="AQ22" s="24">
        <v>0</v>
      </c>
      <c r="AR22" s="24">
        <v>0</v>
      </c>
      <c r="AS22" s="24">
        <v>0</v>
      </c>
      <c r="AT22" s="24">
        <v>0</v>
      </c>
      <c r="AU22" s="24">
        <v>0</v>
      </c>
      <c r="AV22" s="24">
        <v>0</v>
      </c>
      <c r="AW22" s="12">
        <v>0</v>
      </c>
      <c r="AX22" s="23">
        <v>0</v>
      </c>
      <c r="AY22" s="14">
        <f>IF(Stats!D24=0,0,Stats!F24/Stats!D24)</f>
        <v>0</v>
      </c>
    </row>
    <row r="23" spans="3:51" ht="11.25">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AA23" s="12"/>
      <c r="AB23" s="12"/>
      <c r="AC23" s="12"/>
      <c r="AD23" s="12"/>
      <c r="AE23" s="12"/>
      <c r="AF23" s="12"/>
      <c r="AG23" s="12"/>
      <c r="AH23" s="12"/>
      <c r="AI23" s="12"/>
      <c r="AJ23" s="12"/>
      <c r="AK23" s="12"/>
      <c r="AL23" s="12"/>
      <c r="AM23" s="12"/>
      <c r="AN23" s="14">
        <f>IF(Stats!D25=0,0,Stats!F25/Stats!D25)</f>
        <v>0.25333333333333335</v>
      </c>
      <c r="AO23" s="12">
        <v>0</v>
      </c>
      <c r="AP23" s="24">
        <v>0</v>
      </c>
      <c r="AQ23" s="24">
        <v>0</v>
      </c>
      <c r="AR23" s="24">
        <v>0</v>
      </c>
      <c r="AS23" s="24">
        <v>0</v>
      </c>
      <c r="AT23" s="24">
        <v>0</v>
      </c>
      <c r="AU23" s="24">
        <v>0</v>
      </c>
      <c r="AV23" s="24">
        <v>0</v>
      </c>
      <c r="AW23" s="12">
        <v>0</v>
      </c>
      <c r="AX23" s="23">
        <v>0</v>
      </c>
      <c r="AY23" s="14">
        <f>IF(Stats!D25=0,0,Stats!F25/Stats!D25)</f>
        <v>0.25333333333333335</v>
      </c>
    </row>
    <row r="24" spans="3:51" ht="11.25">
      <c r="C24" s="33">
        <v>0</v>
      </c>
      <c r="D24" s="33">
        <v>0</v>
      </c>
      <c r="E24" s="33">
        <v>0</v>
      </c>
      <c r="F24" s="33">
        <v>0</v>
      </c>
      <c r="G24" s="33">
        <v>0</v>
      </c>
      <c r="H24" s="33">
        <v>0</v>
      </c>
      <c r="I24" s="33">
        <v>0</v>
      </c>
      <c r="J24" s="33">
        <v>0</v>
      </c>
      <c r="K24" s="33">
        <v>0</v>
      </c>
      <c r="L24" s="33">
        <v>0</v>
      </c>
      <c r="M24" s="33">
        <v>0</v>
      </c>
      <c r="N24" s="33">
        <v>0</v>
      </c>
      <c r="O24" s="33">
        <v>0</v>
      </c>
      <c r="P24" s="33">
        <v>0</v>
      </c>
      <c r="Q24" s="33">
        <v>0</v>
      </c>
      <c r="R24" s="33">
        <v>0</v>
      </c>
      <c r="S24" s="33">
        <v>0</v>
      </c>
      <c r="T24" s="33">
        <v>0</v>
      </c>
      <c r="U24" s="33">
        <v>0</v>
      </c>
      <c r="V24" s="33">
        <v>0</v>
      </c>
      <c r="W24" s="33">
        <v>0</v>
      </c>
      <c r="X24" s="33">
        <v>0</v>
      </c>
      <c r="Y24" s="33">
        <v>0</v>
      </c>
      <c r="AA24" s="12"/>
      <c r="AB24" s="12"/>
      <c r="AC24" s="12"/>
      <c r="AD24" s="12"/>
      <c r="AE24" s="12"/>
      <c r="AF24" s="12"/>
      <c r="AG24" s="12"/>
      <c r="AH24" s="12"/>
      <c r="AI24" s="12"/>
      <c r="AJ24" s="12"/>
      <c r="AK24" s="12"/>
      <c r="AL24" s="12"/>
      <c r="AM24" s="12"/>
      <c r="AN24" s="14">
        <f>IF(Stats!D26=0,0,Stats!F26/Stats!D26)</f>
        <v>0</v>
      </c>
      <c r="AO24" s="12">
        <v>0</v>
      </c>
      <c r="AP24" s="24">
        <v>0</v>
      </c>
      <c r="AQ24" s="24">
        <v>0</v>
      </c>
      <c r="AR24" s="24">
        <v>0</v>
      </c>
      <c r="AS24" s="24">
        <v>0</v>
      </c>
      <c r="AT24" s="24">
        <v>0</v>
      </c>
      <c r="AU24" s="24">
        <v>0</v>
      </c>
      <c r="AV24" s="24">
        <v>0</v>
      </c>
      <c r="AW24" s="12">
        <v>0</v>
      </c>
      <c r="AX24" s="12">
        <v>0</v>
      </c>
      <c r="AY24" s="14">
        <f>IF(Stats!D26=0,0,Stats!F26/Stats!D26)</f>
        <v>0</v>
      </c>
    </row>
    <row r="25" spans="3:51" ht="11.25">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AA25" s="10"/>
      <c r="AB25" s="10"/>
      <c r="AC25" s="10"/>
      <c r="AD25" s="10"/>
      <c r="AE25" s="10"/>
      <c r="AF25" s="10"/>
      <c r="AG25" s="10"/>
      <c r="AH25" s="10"/>
      <c r="AI25" s="10"/>
      <c r="AJ25" s="10"/>
      <c r="AK25" s="10"/>
      <c r="AL25" s="10"/>
      <c r="AM25" s="10"/>
      <c r="AN25" s="14">
        <f>IF(Stats!D27=0,0,Stats!F27/Stats!D27)</f>
        <v>0</v>
      </c>
      <c r="AO25" s="12">
        <v>0</v>
      </c>
      <c r="AP25" s="24">
        <v>0</v>
      </c>
      <c r="AQ25" s="24">
        <v>0</v>
      </c>
      <c r="AR25" s="24">
        <v>0</v>
      </c>
      <c r="AS25" s="24">
        <v>0</v>
      </c>
      <c r="AT25" s="24">
        <v>0</v>
      </c>
      <c r="AU25" s="24">
        <v>0</v>
      </c>
      <c r="AV25" s="24">
        <v>0</v>
      </c>
      <c r="AW25" s="12">
        <v>0</v>
      </c>
      <c r="AX25" s="12">
        <v>0</v>
      </c>
      <c r="AY25" s="14">
        <f>IF(Stats!D27=0,0,Stats!F27/Stats!D27)</f>
        <v>0</v>
      </c>
    </row>
    <row r="26" spans="2:51" ht="11.25">
      <c r="B26" t="s">
        <v>17</v>
      </c>
      <c r="C26" s="33"/>
      <c r="D26" s="33">
        <f aca="true" t="shared" si="0" ref="D26:O26">SUM(D6:D25)</f>
        <v>26</v>
      </c>
      <c r="E26" s="33">
        <f t="shared" si="0"/>
        <v>6</v>
      </c>
      <c r="F26" s="33">
        <f t="shared" si="0"/>
        <v>5</v>
      </c>
      <c r="G26" s="33">
        <f t="shared" si="0"/>
        <v>0</v>
      </c>
      <c r="H26" s="33">
        <f t="shared" si="0"/>
        <v>1</v>
      </c>
      <c r="I26" s="33">
        <f t="shared" si="0"/>
        <v>0</v>
      </c>
      <c r="J26" s="33">
        <f t="shared" si="0"/>
        <v>7</v>
      </c>
      <c r="K26" s="33">
        <f t="shared" si="0"/>
        <v>5</v>
      </c>
      <c r="L26" s="33">
        <f t="shared" si="0"/>
        <v>8</v>
      </c>
      <c r="M26" s="33">
        <f t="shared" si="0"/>
        <v>0</v>
      </c>
      <c r="N26" s="33">
        <f t="shared" si="0"/>
        <v>3</v>
      </c>
      <c r="O26" s="33">
        <f t="shared" si="0"/>
        <v>2</v>
      </c>
      <c r="AA26" s="34">
        <v>0</v>
      </c>
      <c r="AB26" s="34">
        <v>0</v>
      </c>
      <c r="AC26" s="34">
        <v>0</v>
      </c>
      <c r="AD26" s="34">
        <v>0</v>
      </c>
      <c r="AE26" s="34">
        <v>0</v>
      </c>
      <c r="AF26" s="34">
        <v>0</v>
      </c>
      <c r="AG26" s="34">
        <v>0</v>
      </c>
      <c r="AH26" s="34">
        <v>0</v>
      </c>
      <c r="AI26" s="34">
        <v>0</v>
      </c>
      <c r="AJ26" s="34">
        <v>0</v>
      </c>
      <c r="AK26" s="34">
        <v>0</v>
      </c>
      <c r="AL26" s="34">
        <v>0</v>
      </c>
      <c r="AM26" s="34">
        <v>0</v>
      </c>
      <c r="AN26" s="34"/>
      <c r="AO26" s="34">
        <f aca="true" t="shared" si="1" ref="AO26:AX26">SUM(AO6:AO25)</f>
        <v>50.996</v>
      </c>
      <c r="AP26" s="48">
        <f t="shared" si="1"/>
        <v>220</v>
      </c>
      <c r="AQ26" s="48">
        <f t="shared" si="1"/>
        <v>34</v>
      </c>
      <c r="AR26" s="48">
        <f t="shared" si="1"/>
        <v>19</v>
      </c>
      <c r="AS26" s="48">
        <f t="shared" si="1"/>
        <v>21</v>
      </c>
      <c r="AT26" s="48">
        <f t="shared" si="1"/>
        <v>22</v>
      </c>
      <c r="AU26" s="48">
        <f t="shared" si="1"/>
        <v>87</v>
      </c>
      <c r="AV26" s="48">
        <f t="shared" si="1"/>
        <v>6</v>
      </c>
      <c r="AW26" s="48">
        <f t="shared" si="1"/>
        <v>2</v>
      </c>
      <c r="AX26" s="48">
        <f t="shared" si="1"/>
        <v>2</v>
      </c>
      <c r="AY26" s="14"/>
    </row>
    <row r="27" spans="3:25" ht="11.25">
      <c r="C27" s="33"/>
      <c r="D27" s="33"/>
      <c r="E27" s="33"/>
      <c r="F27" s="33"/>
      <c r="G27" s="33"/>
      <c r="H27" s="33"/>
      <c r="I27" s="33"/>
      <c r="J27" s="33"/>
      <c r="K27" s="33"/>
      <c r="L27" s="33"/>
      <c r="M27" s="33"/>
      <c r="N27" s="33"/>
      <c r="O27" s="33"/>
      <c r="P27" s="33"/>
      <c r="Q27" s="33"/>
      <c r="R27" s="33"/>
      <c r="S27" s="33"/>
      <c r="T27" s="33"/>
      <c r="U27" s="33"/>
      <c r="V27" s="33"/>
      <c r="W27" s="33"/>
      <c r="X27" s="33"/>
      <c r="Y27" s="33"/>
    </row>
    <row r="28" spans="3:25" ht="11.25">
      <c r="C28" s="33"/>
      <c r="D28" s="33"/>
      <c r="E28" s="33"/>
      <c r="F28" s="33"/>
      <c r="G28" s="33"/>
      <c r="H28" s="33"/>
      <c r="I28" s="33"/>
      <c r="J28" s="33"/>
      <c r="K28" s="33"/>
      <c r="L28" s="33"/>
      <c r="M28" s="33"/>
      <c r="N28" s="33"/>
      <c r="O28" s="33"/>
      <c r="P28" s="33"/>
      <c r="Q28" s="33"/>
      <c r="R28" s="33"/>
      <c r="S28" s="33"/>
      <c r="T28" s="33"/>
      <c r="U28" s="33"/>
      <c r="V28" s="33"/>
      <c r="W28" s="33"/>
      <c r="X28" s="33"/>
      <c r="Y28" s="33"/>
    </row>
    <row r="29" spans="3:25" ht="11.25">
      <c r="C29" s="33"/>
      <c r="D29" s="33"/>
      <c r="E29" s="33"/>
      <c r="F29" s="33"/>
      <c r="G29" s="33"/>
      <c r="H29" s="33"/>
      <c r="I29" s="33"/>
      <c r="J29" s="33"/>
      <c r="K29" s="33"/>
      <c r="L29" s="33"/>
      <c r="M29" s="33"/>
      <c r="N29" s="33"/>
      <c r="O29" s="33"/>
      <c r="P29" s="33"/>
      <c r="Q29" s="33"/>
      <c r="R29" s="33"/>
      <c r="S29" s="33"/>
      <c r="T29" s="33"/>
      <c r="U29" s="33"/>
      <c r="V29" s="33"/>
      <c r="W29" s="33"/>
      <c r="X29" s="33"/>
      <c r="Y29" s="33"/>
    </row>
    <row r="30" spans="3:25" ht="11.25">
      <c r="C30" s="33"/>
      <c r="D30" s="33"/>
      <c r="E30" s="33"/>
      <c r="F30" s="33"/>
      <c r="G30" s="33"/>
      <c r="H30" s="33"/>
      <c r="I30" s="33"/>
      <c r="J30" s="33"/>
      <c r="K30" s="33"/>
      <c r="L30" s="33"/>
      <c r="M30" s="33"/>
      <c r="N30" s="33"/>
      <c r="O30" s="33"/>
      <c r="P30" s="33"/>
      <c r="Q30" s="33"/>
      <c r="R30" s="33"/>
      <c r="S30" s="33"/>
      <c r="T30" s="33"/>
      <c r="U30" s="33"/>
      <c r="V30" s="33"/>
      <c r="W30" s="33"/>
      <c r="X30" s="33"/>
      <c r="Y30" s="33"/>
    </row>
    <row r="31" spans="3:25" ht="11.25">
      <c r="C31" s="33"/>
      <c r="D31" s="33"/>
      <c r="E31" s="33"/>
      <c r="F31" s="33"/>
      <c r="G31" s="33"/>
      <c r="H31" s="33"/>
      <c r="I31" s="33"/>
      <c r="J31" s="33"/>
      <c r="K31" s="33"/>
      <c r="L31" s="33"/>
      <c r="M31" s="33"/>
      <c r="N31" s="33"/>
      <c r="O31" s="33"/>
      <c r="P31" s="33"/>
      <c r="Q31" s="33"/>
      <c r="R31" s="33"/>
      <c r="S31" s="33"/>
      <c r="T31" s="33"/>
      <c r="U31" s="33"/>
      <c r="V31" s="33"/>
      <c r="W31" s="33"/>
      <c r="X31" s="33"/>
      <c r="Y31" s="33"/>
    </row>
    <row r="32" spans="3:25" ht="11.25">
      <c r="C32" s="33"/>
      <c r="D32" s="33"/>
      <c r="E32" s="33"/>
      <c r="F32" s="33"/>
      <c r="G32" s="33"/>
      <c r="H32" s="33"/>
      <c r="I32" s="33"/>
      <c r="J32" s="33"/>
      <c r="K32" s="33"/>
      <c r="L32" s="33"/>
      <c r="M32" s="33"/>
      <c r="N32" s="33"/>
      <c r="O32" s="33"/>
      <c r="P32" s="33"/>
      <c r="Q32" s="33"/>
      <c r="R32" s="33"/>
      <c r="S32" s="33"/>
      <c r="T32" s="33"/>
      <c r="U32" s="33"/>
      <c r="V32" s="33"/>
      <c r="W32" s="33"/>
      <c r="X32" s="33"/>
      <c r="Y32" s="33"/>
    </row>
    <row r="33" spans="3:25" ht="11.25">
      <c r="C33" s="33"/>
      <c r="D33" s="33"/>
      <c r="E33" s="33"/>
      <c r="F33" s="33"/>
      <c r="G33" s="33"/>
      <c r="H33" s="33"/>
      <c r="I33" s="33"/>
      <c r="J33" s="33"/>
      <c r="K33" s="33"/>
      <c r="L33" s="33"/>
      <c r="M33" s="33"/>
      <c r="N33" s="33"/>
      <c r="O33" s="33"/>
      <c r="P33" s="33"/>
      <c r="Q33" s="33"/>
      <c r="R33" s="33"/>
      <c r="S33" s="33"/>
      <c r="T33" s="33"/>
      <c r="U33" s="33"/>
      <c r="V33" s="33"/>
      <c r="W33" s="33"/>
      <c r="X33" s="33"/>
      <c r="Y33" s="33"/>
    </row>
    <row r="34" spans="3:27" ht="11.25">
      <c r="C34" s="33">
        <v>0</v>
      </c>
      <c r="D34" s="33">
        <v>0</v>
      </c>
      <c r="E34" s="33">
        <v>0</v>
      </c>
      <c r="F34" s="33">
        <v>0</v>
      </c>
      <c r="G34" s="33">
        <v>0</v>
      </c>
      <c r="H34" s="33">
        <v>0</v>
      </c>
      <c r="I34" s="33">
        <v>0</v>
      </c>
      <c r="J34" s="33">
        <v>0</v>
      </c>
      <c r="K34" s="33">
        <v>0</v>
      </c>
      <c r="L34" s="33">
        <v>0</v>
      </c>
      <c r="M34" s="33">
        <v>0</v>
      </c>
      <c r="N34" s="33">
        <v>0</v>
      </c>
      <c r="O34" s="33">
        <v>0</v>
      </c>
      <c r="P34" s="33">
        <v>0</v>
      </c>
      <c r="Q34" s="33">
        <v>0</v>
      </c>
      <c r="R34" s="33">
        <v>0</v>
      </c>
      <c r="S34" s="33">
        <v>0</v>
      </c>
      <c r="T34" s="33">
        <v>0</v>
      </c>
      <c r="U34" s="33">
        <v>0</v>
      </c>
      <c r="V34" s="33">
        <v>0</v>
      </c>
      <c r="W34" s="33">
        <v>0</v>
      </c>
      <c r="X34" s="33">
        <v>0</v>
      </c>
      <c r="Y34" s="33">
        <v>0</v>
      </c>
      <c r="AA34" t="b">
        <f>ISBLANK(Stats!D32)</f>
        <v>0</v>
      </c>
    </row>
    <row r="35" spans="3:27" ht="11.25">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AA35" t="b">
        <f>ISBLANK(Stats!D33)</f>
        <v>0</v>
      </c>
    </row>
    <row r="36" spans="3:27" ht="11.25">
      <c r="C36" s="33">
        <v>0</v>
      </c>
      <c r="D36" s="33">
        <v>0</v>
      </c>
      <c r="E36" s="33">
        <v>0</v>
      </c>
      <c r="F36" s="33">
        <v>0</v>
      </c>
      <c r="G36" s="33">
        <v>0</v>
      </c>
      <c r="H36" s="33">
        <v>0</v>
      </c>
      <c r="I36" s="33">
        <v>0</v>
      </c>
      <c r="J36" s="33">
        <v>0</v>
      </c>
      <c r="K36" s="33">
        <v>0</v>
      </c>
      <c r="L36" s="33">
        <v>0</v>
      </c>
      <c r="M36" s="33">
        <v>0</v>
      </c>
      <c r="N36" s="33">
        <v>0</v>
      </c>
      <c r="O36" s="33">
        <v>0</v>
      </c>
      <c r="P36" s="33">
        <v>0</v>
      </c>
      <c r="Q36" s="33">
        <v>0</v>
      </c>
      <c r="R36" s="33">
        <v>0</v>
      </c>
      <c r="S36" s="33">
        <v>0</v>
      </c>
      <c r="T36" s="33">
        <v>0</v>
      </c>
      <c r="U36" s="33">
        <v>0</v>
      </c>
      <c r="V36" s="33">
        <v>0</v>
      </c>
      <c r="W36" s="33">
        <v>0</v>
      </c>
      <c r="X36" s="33">
        <v>0</v>
      </c>
      <c r="Y36" s="33">
        <v>0</v>
      </c>
      <c r="AA36" t="b">
        <f>ISBLANK(Stats!D34)</f>
        <v>0</v>
      </c>
    </row>
    <row r="37" spans="3:27" ht="11.25">
      <c r="C37" s="33">
        <v>0</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AA37" t="b">
        <f>ISBLANK(Stats!D35)</f>
        <v>0</v>
      </c>
    </row>
    <row r="38" spans="3:27" ht="11.25">
      <c r="C38" s="33">
        <v>0</v>
      </c>
      <c r="D38" s="33">
        <v>0</v>
      </c>
      <c r="E38" s="33">
        <v>0</v>
      </c>
      <c r="F38" s="33">
        <v>0</v>
      </c>
      <c r="G38" s="33">
        <v>0</v>
      </c>
      <c r="H38" s="33">
        <v>0</v>
      </c>
      <c r="I38" s="33">
        <v>0</v>
      </c>
      <c r="J38" s="33">
        <v>0</v>
      </c>
      <c r="K38" s="33">
        <v>0</v>
      </c>
      <c r="L38" s="33">
        <v>0</v>
      </c>
      <c r="M38" s="33">
        <v>0</v>
      </c>
      <c r="N38" s="33">
        <v>0</v>
      </c>
      <c r="O38" s="33">
        <v>0</v>
      </c>
      <c r="P38" s="33">
        <v>0</v>
      </c>
      <c r="Q38" s="33">
        <v>0</v>
      </c>
      <c r="R38" s="33">
        <v>0</v>
      </c>
      <c r="S38" s="33">
        <v>0</v>
      </c>
      <c r="T38" s="33">
        <v>0</v>
      </c>
      <c r="U38" s="33">
        <v>0</v>
      </c>
      <c r="V38" s="33">
        <v>0</v>
      </c>
      <c r="W38" s="33">
        <v>0</v>
      </c>
      <c r="X38" s="33">
        <v>0</v>
      </c>
      <c r="Y38" s="33">
        <v>0</v>
      </c>
      <c r="AA38" t="b">
        <f>ISBLANK(Stats!D36)</f>
        <v>0</v>
      </c>
    </row>
    <row r="39" spans="3:27" ht="11.25">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AA39" t="b">
        <f>ISBLANK(Stats!D37)</f>
        <v>0</v>
      </c>
    </row>
    <row r="40" spans="3:27" ht="11.25">
      <c r="C40" s="33">
        <v>0</v>
      </c>
      <c r="D40" s="33">
        <v>0</v>
      </c>
      <c r="E40" s="33">
        <v>0</v>
      </c>
      <c r="F40" s="33">
        <v>0</v>
      </c>
      <c r="G40" s="33">
        <v>0</v>
      </c>
      <c r="H40" s="33">
        <v>0</v>
      </c>
      <c r="I40" s="33">
        <v>0</v>
      </c>
      <c r="J40" s="33">
        <v>0</v>
      </c>
      <c r="K40" s="33">
        <v>0</v>
      </c>
      <c r="L40" s="33">
        <v>0</v>
      </c>
      <c r="M40" s="33">
        <v>0</v>
      </c>
      <c r="N40" s="33">
        <v>0</v>
      </c>
      <c r="O40" s="33">
        <v>0</v>
      </c>
      <c r="P40" s="33">
        <v>0</v>
      </c>
      <c r="Q40" s="33">
        <v>0</v>
      </c>
      <c r="R40" s="33">
        <v>0</v>
      </c>
      <c r="S40" s="33">
        <v>0</v>
      </c>
      <c r="T40" s="33">
        <v>0</v>
      </c>
      <c r="U40" s="33">
        <v>0</v>
      </c>
      <c r="V40" s="33">
        <v>0</v>
      </c>
      <c r="W40" s="33">
        <v>0</v>
      </c>
      <c r="X40" s="33">
        <v>0</v>
      </c>
      <c r="Y40" s="33">
        <v>0</v>
      </c>
      <c r="AA40" t="b">
        <f>ISBLANK(Stats!D38)</f>
        <v>0</v>
      </c>
    </row>
    <row r="41" spans="3:27" ht="11.25">
      <c r="C41" s="33">
        <v>0</v>
      </c>
      <c r="D41" s="33">
        <v>0</v>
      </c>
      <c r="E41" s="33">
        <v>0</v>
      </c>
      <c r="F41" s="33">
        <v>0</v>
      </c>
      <c r="G41" s="33">
        <v>0</v>
      </c>
      <c r="H41" s="33">
        <v>0</v>
      </c>
      <c r="I41" s="33">
        <v>0</v>
      </c>
      <c r="J41" s="33">
        <v>0</v>
      </c>
      <c r="K41" s="33">
        <v>0</v>
      </c>
      <c r="L41" s="33">
        <v>0</v>
      </c>
      <c r="M41" s="33">
        <v>0</v>
      </c>
      <c r="N41" s="33">
        <v>0</v>
      </c>
      <c r="O41" s="33">
        <v>0</v>
      </c>
      <c r="P41" s="33">
        <v>0</v>
      </c>
      <c r="Q41" s="33">
        <v>0</v>
      </c>
      <c r="R41" s="33">
        <v>0</v>
      </c>
      <c r="S41" s="33">
        <v>0</v>
      </c>
      <c r="T41" s="33">
        <v>0</v>
      </c>
      <c r="U41" s="33">
        <v>0</v>
      </c>
      <c r="V41" s="33">
        <v>0</v>
      </c>
      <c r="W41" s="33">
        <v>0</v>
      </c>
      <c r="X41" s="33">
        <v>0</v>
      </c>
      <c r="Y41" s="33">
        <v>0</v>
      </c>
      <c r="AA41" t="b">
        <f>ISBLANK(Stats!D39)</f>
        <v>0</v>
      </c>
    </row>
    <row r="42" spans="3:27" ht="11.25">
      <c r="C42" s="33">
        <v>0</v>
      </c>
      <c r="D42" s="33">
        <v>0</v>
      </c>
      <c r="E42" s="33">
        <v>0</v>
      </c>
      <c r="F42" s="33">
        <v>0</v>
      </c>
      <c r="G42" s="33">
        <v>0</v>
      </c>
      <c r="H42" s="33">
        <v>0</v>
      </c>
      <c r="I42" s="33">
        <v>0</v>
      </c>
      <c r="J42" s="33">
        <v>0</v>
      </c>
      <c r="K42" s="33">
        <v>0</v>
      </c>
      <c r="L42" s="33">
        <v>0</v>
      </c>
      <c r="M42" s="33">
        <v>0</v>
      </c>
      <c r="N42" s="33">
        <v>0</v>
      </c>
      <c r="O42" s="33">
        <v>0</v>
      </c>
      <c r="P42" s="33">
        <v>0</v>
      </c>
      <c r="Q42" s="33">
        <v>0</v>
      </c>
      <c r="R42" s="33">
        <v>0</v>
      </c>
      <c r="S42" s="33">
        <v>0</v>
      </c>
      <c r="T42" s="33">
        <v>0</v>
      </c>
      <c r="U42" s="33">
        <v>0</v>
      </c>
      <c r="V42" s="33">
        <v>0</v>
      </c>
      <c r="W42" s="33">
        <v>0</v>
      </c>
      <c r="X42" s="33">
        <v>0</v>
      </c>
      <c r="Y42" s="33">
        <v>0</v>
      </c>
      <c r="AA42" t="b">
        <f>ISBLANK(Stats!D40)</f>
        <v>0</v>
      </c>
    </row>
    <row r="43" spans="3:27" ht="11.25">
      <c r="C43" s="33">
        <v>0</v>
      </c>
      <c r="D43" s="33">
        <v>0</v>
      </c>
      <c r="E43" s="33">
        <v>0</v>
      </c>
      <c r="F43" s="33">
        <v>0</v>
      </c>
      <c r="G43" s="33">
        <v>0</v>
      </c>
      <c r="H43" s="33">
        <v>0</v>
      </c>
      <c r="I43" s="33">
        <v>0</v>
      </c>
      <c r="J43" s="33">
        <v>0</v>
      </c>
      <c r="K43" s="33">
        <v>0</v>
      </c>
      <c r="L43" s="33">
        <v>0</v>
      </c>
      <c r="M43" s="33">
        <v>0</v>
      </c>
      <c r="N43" s="33">
        <v>0</v>
      </c>
      <c r="O43" s="33">
        <v>0</v>
      </c>
      <c r="P43" s="33">
        <v>0</v>
      </c>
      <c r="Q43" s="33">
        <v>0</v>
      </c>
      <c r="R43" s="33">
        <v>0</v>
      </c>
      <c r="S43" s="33">
        <v>0</v>
      </c>
      <c r="T43" s="33">
        <v>0</v>
      </c>
      <c r="U43" s="33">
        <v>0</v>
      </c>
      <c r="V43" s="33">
        <v>0</v>
      </c>
      <c r="W43" s="33">
        <v>0</v>
      </c>
      <c r="X43" s="33">
        <v>0</v>
      </c>
      <c r="Y43" s="33">
        <v>0</v>
      </c>
      <c r="AA43" t="b">
        <f>ISBLANK(Stats!D41)</f>
        <v>1</v>
      </c>
    </row>
    <row r="44" spans="3:27" ht="11.25">
      <c r="C44" s="33">
        <v>0</v>
      </c>
      <c r="D44" s="33">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AA44" t="b">
        <f>ISBLANK(Stats!D42)</f>
        <v>1</v>
      </c>
    </row>
    <row r="45" spans="3:27" ht="11.25">
      <c r="C45" s="33">
        <v>0</v>
      </c>
      <c r="D45" s="33">
        <v>0</v>
      </c>
      <c r="E45" s="33">
        <v>0</v>
      </c>
      <c r="F45" s="33">
        <v>0</v>
      </c>
      <c r="G45" s="33">
        <v>0</v>
      </c>
      <c r="H45" s="33">
        <v>0</v>
      </c>
      <c r="I45" s="33">
        <v>0</v>
      </c>
      <c r="J45" s="33">
        <v>0</v>
      </c>
      <c r="K45" s="33">
        <v>0</v>
      </c>
      <c r="L45" s="33">
        <v>0</v>
      </c>
      <c r="M45" s="33">
        <v>0</v>
      </c>
      <c r="N45" s="33">
        <v>0</v>
      </c>
      <c r="O45" s="33">
        <v>0</v>
      </c>
      <c r="P45" s="33">
        <v>0</v>
      </c>
      <c r="Q45" s="33">
        <v>0</v>
      </c>
      <c r="R45" s="33">
        <v>0</v>
      </c>
      <c r="S45" s="33">
        <v>0</v>
      </c>
      <c r="T45" s="33">
        <v>0</v>
      </c>
      <c r="U45" s="33">
        <v>0</v>
      </c>
      <c r="V45" s="33">
        <v>0</v>
      </c>
      <c r="W45" s="33">
        <v>0</v>
      </c>
      <c r="X45" s="33">
        <v>0</v>
      </c>
      <c r="Y45" s="33">
        <v>0</v>
      </c>
      <c r="AA45" t="b">
        <f>ISBLANK(Stats!D43)</f>
        <v>1</v>
      </c>
    </row>
    <row r="46" spans="3:27" ht="11.25">
      <c r="C46" s="33">
        <v>0</v>
      </c>
      <c r="D46" s="33">
        <v>0</v>
      </c>
      <c r="E46" s="33">
        <v>0</v>
      </c>
      <c r="F46" s="33">
        <v>0</v>
      </c>
      <c r="G46" s="33">
        <v>0</v>
      </c>
      <c r="H46" s="33">
        <v>0</v>
      </c>
      <c r="I46" s="33">
        <v>0</v>
      </c>
      <c r="J46" s="33">
        <v>0</v>
      </c>
      <c r="K46" s="33">
        <v>0</v>
      </c>
      <c r="L46" s="33">
        <v>0</v>
      </c>
      <c r="M46" s="33">
        <v>0</v>
      </c>
      <c r="N46" s="33">
        <v>0</v>
      </c>
      <c r="O46" s="33">
        <v>0</v>
      </c>
      <c r="P46" s="33">
        <v>0</v>
      </c>
      <c r="Q46" s="33">
        <v>0</v>
      </c>
      <c r="R46" s="33">
        <v>0</v>
      </c>
      <c r="S46" s="33">
        <v>0</v>
      </c>
      <c r="T46" s="33">
        <v>0</v>
      </c>
      <c r="U46" s="33">
        <v>0</v>
      </c>
      <c r="V46" s="33">
        <v>0</v>
      </c>
      <c r="W46" s="33">
        <v>0</v>
      </c>
      <c r="X46" s="33">
        <v>0</v>
      </c>
      <c r="Y46" s="33">
        <v>0</v>
      </c>
      <c r="AA46" t="b">
        <f>ISBLANK(Stats!D44)</f>
        <v>1</v>
      </c>
    </row>
    <row r="47" spans="3:27" ht="11.25">
      <c r="C47" s="33">
        <v>0</v>
      </c>
      <c r="D47" s="33">
        <v>0</v>
      </c>
      <c r="E47" s="33">
        <v>0</v>
      </c>
      <c r="F47" s="33">
        <v>0</v>
      </c>
      <c r="G47" s="33">
        <v>0</v>
      </c>
      <c r="H47" s="33">
        <v>0</v>
      </c>
      <c r="I47" s="33">
        <v>0</v>
      </c>
      <c r="J47" s="33">
        <v>0</v>
      </c>
      <c r="K47" s="33">
        <v>0</v>
      </c>
      <c r="L47" s="33">
        <v>0</v>
      </c>
      <c r="M47" s="33">
        <v>0</v>
      </c>
      <c r="N47" s="33">
        <v>0</v>
      </c>
      <c r="O47" s="33">
        <v>0</v>
      </c>
      <c r="P47" s="33">
        <v>0</v>
      </c>
      <c r="Q47" s="33">
        <v>0</v>
      </c>
      <c r="R47" s="33">
        <v>0</v>
      </c>
      <c r="S47" s="33">
        <v>0</v>
      </c>
      <c r="T47" s="33">
        <v>0</v>
      </c>
      <c r="U47" s="33">
        <v>0</v>
      </c>
      <c r="V47" s="33">
        <v>0</v>
      </c>
      <c r="W47" s="33">
        <v>0</v>
      </c>
      <c r="X47" s="33">
        <v>0</v>
      </c>
      <c r="Y47" s="33">
        <v>0</v>
      </c>
      <c r="AA47" t="b">
        <f>ISBLANK(Stats!D45)</f>
        <v>1</v>
      </c>
    </row>
    <row r="48" spans="3:27" ht="11.25">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AA48" t="b">
        <f>ISBLANK(Stats!D46)</f>
        <v>1</v>
      </c>
    </row>
    <row r="49" spans="3:27" ht="11.25">
      <c r="C49" s="33">
        <v>0</v>
      </c>
      <c r="D49" s="33">
        <v>0</v>
      </c>
      <c r="E49" s="33">
        <v>0</v>
      </c>
      <c r="F49" s="33">
        <v>0</v>
      </c>
      <c r="G49" s="33">
        <v>0</v>
      </c>
      <c r="H49" s="33">
        <v>0</v>
      </c>
      <c r="I49" s="33">
        <v>0</v>
      </c>
      <c r="J49" s="33">
        <v>0</v>
      </c>
      <c r="K49" s="33">
        <v>0</v>
      </c>
      <c r="L49" s="33">
        <v>0</v>
      </c>
      <c r="M49" s="33">
        <v>0</v>
      </c>
      <c r="N49" s="33">
        <v>0</v>
      </c>
      <c r="O49" s="33">
        <v>0</v>
      </c>
      <c r="P49" s="33">
        <v>0</v>
      </c>
      <c r="Q49" s="33">
        <v>0</v>
      </c>
      <c r="R49" s="33">
        <v>0</v>
      </c>
      <c r="S49" s="33">
        <v>0</v>
      </c>
      <c r="T49" s="33">
        <v>0</v>
      </c>
      <c r="U49" s="33">
        <v>0</v>
      </c>
      <c r="V49" s="33">
        <v>0</v>
      </c>
      <c r="W49" s="33">
        <v>0</v>
      </c>
      <c r="X49" s="33">
        <v>0</v>
      </c>
      <c r="Y49" s="33">
        <v>0</v>
      </c>
      <c r="AA49" t="b">
        <f>ISBLANK(Stats!D47)</f>
        <v>1</v>
      </c>
    </row>
    <row r="50" spans="3:27" ht="11.25">
      <c r="C50" s="33">
        <v>0</v>
      </c>
      <c r="D50" s="33">
        <v>0</v>
      </c>
      <c r="E50" s="33">
        <v>0</v>
      </c>
      <c r="F50" s="33">
        <v>0</v>
      </c>
      <c r="G50" s="33">
        <v>0</v>
      </c>
      <c r="H50" s="33">
        <v>0</v>
      </c>
      <c r="I50" s="33">
        <v>0</v>
      </c>
      <c r="J50" s="33">
        <v>0</v>
      </c>
      <c r="K50" s="33">
        <v>0</v>
      </c>
      <c r="L50" s="33">
        <v>0</v>
      </c>
      <c r="M50" s="33">
        <v>0</v>
      </c>
      <c r="N50" s="33">
        <v>0</v>
      </c>
      <c r="O50" s="33">
        <v>0</v>
      </c>
      <c r="P50" s="33">
        <v>0</v>
      </c>
      <c r="Q50" s="33">
        <v>0</v>
      </c>
      <c r="R50" s="33">
        <v>0</v>
      </c>
      <c r="S50" s="33">
        <v>0</v>
      </c>
      <c r="T50" s="33">
        <v>0</v>
      </c>
      <c r="U50" s="33">
        <v>0</v>
      </c>
      <c r="V50" s="33">
        <v>0</v>
      </c>
      <c r="W50" s="33">
        <v>0</v>
      </c>
      <c r="X50" s="33">
        <v>0</v>
      </c>
      <c r="Y50" s="33">
        <v>0</v>
      </c>
      <c r="AA50" t="b">
        <f>ISBLANK(Stats!D48)</f>
        <v>1</v>
      </c>
    </row>
    <row r="51" spans="3:27" ht="11.25">
      <c r="C51" s="33">
        <v>0</v>
      </c>
      <c r="D51" s="33">
        <v>0</v>
      </c>
      <c r="E51" s="33">
        <v>0</v>
      </c>
      <c r="F51" s="33">
        <v>0</v>
      </c>
      <c r="G51" s="33">
        <v>0</v>
      </c>
      <c r="H51" s="33">
        <v>0</v>
      </c>
      <c r="I51" s="33">
        <v>0</v>
      </c>
      <c r="J51" s="33">
        <v>0</v>
      </c>
      <c r="K51" s="33">
        <v>0</v>
      </c>
      <c r="L51" s="33">
        <v>0</v>
      </c>
      <c r="M51" s="33">
        <v>0</v>
      </c>
      <c r="N51" s="33">
        <v>0</v>
      </c>
      <c r="O51" s="33">
        <v>0</v>
      </c>
      <c r="P51" s="33">
        <v>0</v>
      </c>
      <c r="Q51" s="33">
        <v>0</v>
      </c>
      <c r="R51" s="33">
        <v>0</v>
      </c>
      <c r="S51" s="33">
        <v>0</v>
      </c>
      <c r="T51" s="33">
        <v>0</v>
      </c>
      <c r="U51" s="33">
        <v>0</v>
      </c>
      <c r="V51" s="33">
        <v>0</v>
      </c>
      <c r="W51" s="33">
        <v>0</v>
      </c>
      <c r="X51" s="33">
        <v>0</v>
      </c>
      <c r="Y51" s="33">
        <v>0</v>
      </c>
      <c r="AA51" t="b">
        <f>ISBLANK(Stats!D49)</f>
        <v>1</v>
      </c>
    </row>
    <row r="52" spans="3:27" ht="11.25">
      <c r="C52" s="33">
        <v>0</v>
      </c>
      <c r="D52" s="33">
        <v>0</v>
      </c>
      <c r="E52" s="33">
        <v>0</v>
      </c>
      <c r="F52" s="33">
        <v>0</v>
      </c>
      <c r="G52" s="33">
        <v>0</v>
      </c>
      <c r="H52" s="33">
        <v>0</v>
      </c>
      <c r="I52" s="33">
        <v>0</v>
      </c>
      <c r="J52" s="33">
        <v>0</v>
      </c>
      <c r="K52" s="33">
        <v>0</v>
      </c>
      <c r="L52" s="33">
        <v>0</v>
      </c>
      <c r="M52" s="33">
        <v>0</v>
      </c>
      <c r="N52" s="33">
        <v>0</v>
      </c>
      <c r="O52" s="33">
        <v>0</v>
      </c>
      <c r="P52" s="33">
        <v>0</v>
      </c>
      <c r="Q52" s="33">
        <v>0</v>
      </c>
      <c r="R52" s="33">
        <v>0</v>
      </c>
      <c r="S52" s="33">
        <v>0</v>
      </c>
      <c r="T52" s="33">
        <v>0</v>
      </c>
      <c r="U52" s="33">
        <v>0</v>
      </c>
      <c r="V52" s="33">
        <v>0</v>
      </c>
      <c r="W52" s="33">
        <v>0</v>
      </c>
      <c r="X52" s="33">
        <v>0</v>
      </c>
      <c r="Y52" s="33">
        <v>0</v>
      </c>
      <c r="AA52" t="b">
        <f>ISBLANK(Stats!D50)</f>
        <v>1</v>
      </c>
    </row>
    <row r="53" spans="3:27" ht="11.25">
      <c r="C53" s="33">
        <v>0</v>
      </c>
      <c r="D53" s="33">
        <v>0</v>
      </c>
      <c r="E53" s="33">
        <v>0</v>
      </c>
      <c r="F53" s="33">
        <v>0</v>
      </c>
      <c r="G53" s="33">
        <v>0</v>
      </c>
      <c r="H53" s="33">
        <v>0</v>
      </c>
      <c r="I53" s="33">
        <v>0</v>
      </c>
      <c r="J53" s="33">
        <v>0</v>
      </c>
      <c r="K53" s="33">
        <v>0</v>
      </c>
      <c r="L53" s="33">
        <v>0</v>
      </c>
      <c r="M53" s="33">
        <v>0</v>
      </c>
      <c r="N53" s="33">
        <v>0</v>
      </c>
      <c r="O53" s="33">
        <v>0</v>
      </c>
      <c r="P53" s="33">
        <v>0</v>
      </c>
      <c r="Q53" s="33">
        <v>0</v>
      </c>
      <c r="R53" s="33">
        <v>0</v>
      </c>
      <c r="S53" s="33">
        <v>0</v>
      </c>
      <c r="T53" s="33">
        <v>0</v>
      </c>
      <c r="U53" s="33">
        <v>0</v>
      </c>
      <c r="V53" s="33">
        <v>0</v>
      </c>
      <c r="W53" s="33">
        <v>0</v>
      </c>
      <c r="X53" s="33">
        <v>0</v>
      </c>
      <c r="Y53" s="33">
        <v>0</v>
      </c>
      <c r="AA53" t="b">
        <f>ISBLANK(Stats!D51)</f>
        <v>1</v>
      </c>
    </row>
    <row r="54" spans="3:27" ht="11.25">
      <c r="C54" s="33">
        <v>0</v>
      </c>
      <c r="D54" s="33">
        <v>0</v>
      </c>
      <c r="E54" s="33">
        <v>0</v>
      </c>
      <c r="F54" s="33">
        <v>0</v>
      </c>
      <c r="G54" s="33">
        <v>0</v>
      </c>
      <c r="H54" s="33">
        <v>0</v>
      </c>
      <c r="I54" s="33">
        <v>0</v>
      </c>
      <c r="J54" s="33">
        <v>0</v>
      </c>
      <c r="K54" s="33">
        <v>0</v>
      </c>
      <c r="L54" s="33">
        <v>0</v>
      </c>
      <c r="M54" s="33">
        <v>0</v>
      </c>
      <c r="N54" s="33">
        <v>0</v>
      </c>
      <c r="O54" s="33">
        <v>0</v>
      </c>
      <c r="P54" s="33">
        <v>0</v>
      </c>
      <c r="Q54" s="33">
        <v>0</v>
      </c>
      <c r="R54" s="33">
        <v>0</v>
      </c>
      <c r="S54" s="33">
        <v>0</v>
      </c>
      <c r="T54" s="33">
        <v>0</v>
      </c>
      <c r="U54" s="33">
        <v>0</v>
      </c>
      <c r="V54" s="33">
        <v>0</v>
      </c>
      <c r="W54" s="33">
        <v>0</v>
      </c>
      <c r="X54" s="33">
        <v>0</v>
      </c>
      <c r="Y54" s="33">
        <v>0</v>
      </c>
      <c r="AA54" t="b">
        <f>ISBLANK(Stats!D52)</f>
        <v>1</v>
      </c>
    </row>
    <row r="55" spans="3:25" ht="11.25">
      <c r="C55" s="33">
        <v>0</v>
      </c>
      <c r="D55" s="33">
        <v>0</v>
      </c>
      <c r="E55" s="33">
        <v>0</v>
      </c>
      <c r="F55" s="33">
        <v>0</v>
      </c>
      <c r="G55" s="33">
        <v>0</v>
      </c>
      <c r="H55" s="33">
        <v>0</v>
      </c>
      <c r="I55" s="33">
        <v>0</v>
      </c>
      <c r="J55" s="33">
        <v>0</v>
      </c>
      <c r="K55" s="33">
        <v>0</v>
      </c>
      <c r="L55" s="33">
        <v>0</v>
      </c>
      <c r="M55" s="33">
        <v>0</v>
      </c>
      <c r="N55" s="33">
        <v>0</v>
      </c>
      <c r="O55" s="33">
        <v>0</v>
      </c>
      <c r="P55" s="33">
        <v>0</v>
      </c>
      <c r="Q55" s="33">
        <v>0</v>
      </c>
      <c r="R55" s="33">
        <v>0</v>
      </c>
      <c r="S55" s="33">
        <v>0</v>
      </c>
      <c r="T55" s="33">
        <v>0</v>
      </c>
      <c r="U55" s="33">
        <v>0</v>
      </c>
      <c r="V55" s="33">
        <v>0</v>
      </c>
      <c r="W55" s="33">
        <v>0</v>
      </c>
      <c r="X55" s="33">
        <v>0</v>
      </c>
      <c r="Y55" s="33">
        <v>0</v>
      </c>
    </row>
    <row r="56" spans="3:25" ht="11.25">
      <c r="C56" s="33">
        <v>0</v>
      </c>
      <c r="D56" s="33">
        <v>0</v>
      </c>
      <c r="E56" s="33">
        <v>0</v>
      </c>
      <c r="F56" s="33">
        <v>0</v>
      </c>
      <c r="G56" s="33">
        <v>0</v>
      </c>
      <c r="H56" s="33">
        <v>0</v>
      </c>
      <c r="I56" s="33">
        <v>0</v>
      </c>
      <c r="J56" s="33">
        <v>0</v>
      </c>
      <c r="K56" s="33">
        <v>0</v>
      </c>
      <c r="L56" s="33">
        <v>0</v>
      </c>
      <c r="M56" s="33">
        <v>0</v>
      </c>
      <c r="N56" s="33">
        <v>0</v>
      </c>
      <c r="O56" s="33">
        <v>0</v>
      </c>
      <c r="P56" s="33">
        <v>0</v>
      </c>
      <c r="Q56" s="33">
        <v>0</v>
      </c>
      <c r="R56" s="33">
        <v>0</v>
      </c>
      <c r="S56" s="33">
        <v>0</v>
      </c>
      <c r="T56" s="33">
        <v>0</v>
      </c>
      <c r="U56" s="33">
        <v>0</v>
      </c>
      <c r="V56" s="33">
        <v>0</v>
      </c>
      <c r="W56" s="33">
        <v>0</v>
      </c>
      <c r="X56" s="33">
        <v>0</v>
      </c>
      <c r="Y56" s="33">
        <v>0</v>
      </c>
    </row>
    <row r="57" spans="3:25" ht="11.25">
      <c r="C57" s="33">
        <v>0</v>
      </c>
      <c r="D57" s="33">
        <v>0</v>
      </c>
      <c r="E57" s="33">
        <v>0</v>
      </c>
      <c r="F57" s="33">
        <v>0</v>
      </c>
      <c r="G57" s="33">
        <v>0</v>
      </c>
      <c r="H57" s="33">
        <v>0</v>
      </c>
      <c r="I57" s="33">
        <v>0</v>
      </c>
      <c r="J57" s="33">
        <v>0</v>
      </c>
      <c r="K57" s="33">
        <v>0</v>
      </c>
      <c r="L57" s="33">
        <v>0</v>
      </c>
      <c r="M57" s="33">
        <v>0</v>
      </c>
      <c r="N57" s="33">
        <v>0</v>
      </c>
      <c r="O57" s="33">
        <v>0</v>
      </c>
      <c r="P57" s="33">
        <v>0</v>
      </c>
      <c r="Q57" s="33">
        <v>0</v>
      </c>
      <c r="R57" s="33">
        <v>0</v>
      </c>
      <c r="S57" s="33">
        <v>0</v>
      </c>
      <c r="T57" s="33">
        <v>0</v>
      </c>
      <c r="U57" s="33">
        <v>0</v>
      </c>
      <c r="V57" s="33">
        <v>0</v>
      </c>
      <c r="W57" s="33">
        <v>0</v>
      </c>
      <c r="X57" s="33">
        <v>0</v>
      </c>
      <c r="Y57" s="33">
        <v>0</v>
      </c>
    </row>
    <row r="58" spans="3:25" ht="11.25">
      <c r="C58" s="33">
        <v>0</v>
      </c>
      <c r="D58" s="33">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0</v>
      </c>
      <c r="V58" s="33">
        <v>0</v>
      </c>
      <c r="W58" s="33">
        <v>0</v>
      </c>
      <c r="X58" s="33">
        <v>0</v>
      </c>
      <c r="Y58" s="33">
        <v>0</v>
      </c>
    </row>
    <row r="59" spans="3:25" ht="11.25">
      <c r="C59" s="33">
        <v>0</v>
      </c>
      <c r="D59" s="33">
        <v>0</v>
      </c>
      <c r="E59" s="33">
        <v>0</v>
      </c>
      <c r="F59" s="33">
        <v>0</v>
      </c>
      <c r="G59" s="33">
        <v>0</v>
      </c>
      <c r="H59" s="33">
        <v>0</v>
      </c>
      <c r="I59" s="33">
        <v>0</v>
      </c>
      <c r="J59" s="33">
        <v>0</v>
      </c>
      <c r="K59" s="33">
        <v>0</v>
      </c>
      <c r="L59" s="33">
        <v>0</v>
      </c>
      <c r="M59" s="33">
        <v>0</v>
      </c>
      <c r="N59" s="33">
        <v>0</v>
      </c>
      <c r="O59" s="33">
        <v>0</v>
      </c>
      <c r="P59" s="33">
        <v>0</v>
      </c>
      <c r="Q59" s="33">
        <v>0</v>
      </c>
      <c r="R59" s="33">
        <v>0</v>
      </c>
      <c r="S59" s="33">
        <v>0</v>
      </c>
      <c r="T59" s="33">
        <v>0</v>
      </c>
      <c r="U59" s="33">
        <v>0</v>
      </c>
      <c r="V59" s="33">
        <v>0</v>
      </c>
      <c r="W59" s="33">
        <v>0</v>
      </c>
      <c r="X59" s="33">
        <v>0</v>
      </c>
      <c r="Y59" s="33">
        <v>0</v>
      </c>
    </row>
    <row r="60" spans="3:25" ht="11.25">
      <c r="C60" s="33">
        <v>0</v>
      </c>
      <c r="D60" s="33">
        <v>0</v>
      </c>
      <c r="E60" s="33">
        <v>0</v>
      </c>
      <c r="F60" s="33">
        <v>0</v>
      </c>
      <c r="G60" s="33">
        <v>0</v>
      </c>
      <c r="H60" s="33">
        <v>0</v>
      </c>
      <c r="I60" s="33">
        <v>0</v>
      </c>
      <c r="J60" s="33">
        <v>0</v>
      </c>
      <c r="K60" s="33">
        <v>0</v>
      </c>
      <c r="L60" s="33">
        <v>0</v>
      </c>
      <c r="M60" s="33">
        <v>0</v>
      </c>
      <c r="N60" s="33">
        <v>0</v>
      </c>
      <c r="O60" s="33">
        <v>0</v>
      </c>
      <c r="P60" s="33">
        <v>0</v>
      </c>
      <c r="Q60" s="33">
        <v>0</v>
      </c>
      <c r="R60" s="33">
        <v>0</v>
      </c>
      <c r="S60" s="33">
        <v>0</v>
      </c>
      <c r="T60" s="33">
        <v>0</v>
      </c>
      <c r="U60" s="33">
        <v>0</v>
      </c>
      <c r="V60" s="33">
        <v>0</v>
      </c>
      <c r="W60" s="33">
        <v>0</v>
      </c>
      <c r="X60" s="33">
        <v>0</v>
      </c>
      <c r="Y60" s="33">
        <v>0</v>
      </c>
    </row>
    <row r="61" ht="11.25">
      <c r="C61" s="33"/>
    </row>
    <row r="62" ht="11.25">
      <c r="C62" s="33"/>
    </row>
    <row r="63" ht="11.25">
      <c r="C63" s="33"/>
    </row>
    <row r="64" ht="11.25">
      <c r="C64" s="33"/>
    </row>
    <row r="65" ht="11.25">
      <c r="C65" s="33"/>
    </row>
    <row r="66" ht="11.25">
      <c r="C66" s="33"/>
    </row>
    <row r="67" ht="11.25">
      <c r="C67" s="33"/>
    </row>
    <row r="68" ht="11.25">
      <c r="C68" s="33"/>
    </row>
  </sheetData>
  <printOptions/>
  <pageMargins left="0.25" right="0.25" top="0.333" bottom="0.667" header="0.5" footer="0.5"/>
  <pageSetup horizontalDpi="600" verticalDpi="600" orientation="portrait" scale="79" r:id="rId1"/>
</worksheet>
</file>

<file path=xl/worksheets/sheet3.xml><?xml version="1.0" encoding="utf-8"?>
<worksheet xmlns="http://schemas.openxmlformats.org/spreadsheetml/2006/main" xmlns:r="http://schemas.openxmlformats.org/officeDocument/2006/relationships">
  <sheetPr codeName="Sheet3"/>
  <dimension ref="B2:O72"/>
  <sheetViews>
    <sheetView showGridLines="0" workbookViewId="0" topLeftCell="A43">
      <selection activeCell="K75" sqref="K75"/>
    </sheetView>
  </sheetViews>
  <sheetFormatPr defaultColWidth="9.33203125" defaultRowHeight="11.25"/>
  <cols>
    <col min="1" max="1" width="2.83203125" style="0" customWidth="1"/>
    <col min="2" max="2" width="22.33203125" style="0" customWidth="1"/>
    <col min="3" max="4" width="10.5" style="0" customWidth="1"/>
    <col min="5" max="5" width="12.5" style="0" customWidth="1"/>
    <col min="6" max="15" width="10.5" style="0" customWidth="1"/>
  </cols>
  <sheetData>
    <row r="2" spans="4:12" ht="21" customHeight="1">
      <c r="D2" s="146" t="s">
        <v>45</v>
      </c>
      <c r="E2" s="146"/>
      <c r="F2" s="146"/>
      <c r="G2" s="146"/>
      <c r="H2" s="146"/>
      <c r="I2" s="146"/>
      <c r="J2" s="146"/>
      <c r="K2" s="146"/>
      <c r="L2" s="115"/>
    </row>
    <row r="3" spans="5:12" ht="11.25">
      <c r="E3" s="115"/>
      <c r="F3" s="115"/>
      <c r="G3" s="115"/>
      <c r="H3" s="115"/>
      <c r="I3" s="115"/>
      <c r="J3" s="115"/>
      <c r="K3" s="115"/>
      <c r="L3" s="115"/>
    </row>
    <row r="5" spans="2:15" ht="11.25">
      <c r="B5" s="111"/>
      <c r="C5" s="111"/>
      <c r="D5" s="112" t="s">
        <v>0</v>
      </c>
      <c r="E5" s="111"/>
      <c r="F5" s="111"/>
      <c r="G5" s="111"/>
      <c r="H5" s="111"/>
      <c r="I5" s="111"/>
      <c r="J5" s="111"/>
      <c r="K5" s="111"/>
      <c r="L5" s="111"/>
      <c r="M5" s="111"/>
      <c r="N5" s="112" t="s">
        <v>1</v>
      </c>
      <c r="O5" s="111"/>
    </row>
    <row r="6" spans="2:15" ht="11.25">
      <c r="B6" s="113" t="s">
        <v>44</v>
      </c>
      <c r="C6" s="114" t="s">
        <v>4</v>
      </c>
      <c r="D6" s="114" t="s">
        <v>5</v>
      </c>
      <c r="E6" s="114" t="s">
        <v>6</v>
      </c>
      <c r="F6" s="114" t="s">
        <v>7</v>
      </c>
      <c r="G6" s="114" t="s">
        <v>8</v>
      </c>
      <c r="H6" s="114" t="s">
        <v>9</v>
      </c>
      <c r="I6" s="114" t="s">
        <v>10</v>
      </c>
      <c r="J6" s="114" t="s">
        <v>28</v>
      </c>
      <c r="K6" s="114" t="s">
        <v>11</v>
      </c>
      <c r="L6" s="114" t="s">
        <v>29</v>
      </c>
      <c r="M6" s="114" t="s">
        <v>12</v>
      </c>
      <c r="N6" s="114" t="s">
        <v>13</v>
      </c>
      <c r="O6" s="114" t="s">
        <v>14</v>
      </c>
    </row>
    <row r="7" spans="2:15" ht="19.5" customHeight="1">
      <c r="B7" s="34"/>
      <c r="C7" s="34"/>
      <c r="D7" s="34"/>
      <c r="E7" s="34"/>
      <c r="F7" s="34"/>
      <c r="G7" s="34"/>
      <c r="H7" s="34"/>
      <c r="I7" s="34"/>
      <c r="J7" s="34"/>
      <c r="K7" s="34"/>
      <c r="L7" s="34"/>
      <c r="M7" s="34"/>
      <c r="N7" s="34"/>
      <c r="O7" s="34"/>
    </row>
    <row r="37" spans="2:12" ht="20.25">
      <c r="B37" s="146" t="s">
        <v>46</v>
      </c>
      <c r="C37" s="146"/>
      <c r="D37" s="146"/>
      <c r="E37" s="146"/>
      <c r="F37" s="146"/>
      <c r="G37" s="146"/>
      <c r="H37" s="146"/>
      <c r="I37" s="146"/>
      <c r="J37" s="146"/>
      <c r="K37" s="146"/>
      <c r="L37" s="146"/>
    </row>
    <row r="40" spans="2:12" ht="11.25">
      <c r="B40" s="111"/>
      <c r="C40" s="111"/>
      <c r="D40" s="112"/>
      <c r="E40" s="111"/>
      <c r="F40" s="111"/>
      <c r="G40" s="111"/>
      <c r="H40" s="111"/>
      <c r="I40" s="111"/>
      <c r="J40" s="111"/>
      <c r="K40" s="111"/>
      <c r="L40" s="111"/>
    </row>
    <row r="41" spans="2:12" ht="11.25">
      <c r="B41" s="113" t="s">
        <v>44</v>
      </c>
      <c r="C41" s="119" t="s">
        <v>31</v>
      </c>
      <c r="D41" s="119" t="s">
        <v>32</v>
      </c>
      <c r="E41" s="119" t="s">
        <v>33</v>
      </c>
      <c r="F41" s="119" t="s">
        <v>34</v>
      </c>
      <c r="G41" s="119" t="s">
        <v>35</v>
      </c>
      <c r="H41" s="119" t="s">
        <v>11</v>
      </c>
      <c r="I41" s="119" t="s">
        <v>29</v>
      </c>
      <c r="J41" s="119" t="s">
        <v>21</v>
      </c>
      <c r="K41" s="119" t="s">
        <v>20</v>
      </c>
      <c r="L41" s="119" t="s">
        <v>39</v>
      </c>
    </row>
    <row r="42" spans="2:12" ht="31.5" customHeight="1">
      <c r="B42" s="34" t="s">
        <v>75</v>
      </c>
      <c r="C42" s="34"/>
      <c r="D42" s="34"/>
      <c r="E42" s="34"/>
      <c r="F42" s="34"/>
      <c r="G42" s="34"/>
      <c r="H42" s="34"/>
      <c r="I42" s="34"/>
      <c r="J42" s="34"/>
      <c r="K42" s="34"/>
      <c r="L42" s="34"/>
    </row>
    <row r="69" spans="3:12" ht="20.25">
      <c r="C69" s="122"/>
      <c r="D69" s="122"/>
      <c r="E69" s="122"/>
      <c r="F69" s="122" t="s">
        <v>47</v>
      </c>
      <c r="G69" s="122"/>
      <c r="H69" s="122"/>
      <c r="I69" s="122"/>
      <c r="J69" s="122"/>
      <c r="K69" s="122"/>
      <c r="L69" s="122"/>
    </row>
    <row r="70" spans="5:7" ht="11.25">
      <c r="E70" s="125" t="s">
        <v>48</v>
      </c>
      <c r="F70" s="125" t="s">
        <v>50</v>
      </c>
      <c r="G70" s="123" t="s">
        <v>49</v>
      </c>
    </row>
    <row r="71" spans="5:7" ht="11.25">
      <c r="E71" s="126"/>
      <c r="F71" s="126"/>
      <c r="G71" s="127"/>
    </row>
    <row r="72" spans="5:7" ht="27.75" customHeight="1">
      <c r="E72" s="121" t="s">
        <v>83</v>
      </c>
      <c r="F72" s="121" t="s">
        <v>21</v>
      </c>
      <c r="G72" s="128" t="s">
        <v>91</v>
      </c>
    </row>
  </sheetData>
  <mergeCells count="2">
    <mergeCell ref="D2:K2"/>
    <mergeCell ref="B37:L37"/>
  </mergeCells>
  <dataValidations count="1">
    <dataValidation type="list" showInputMessage="1" showErrorMessage="1" sqref="B42 B7">
      <formula1>player_names</formula1>
    </dataValidation>
  </dataValidation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R127"/>
  <sheetViews>
    <sheetView showGridLines="0" workbookViewId="0" topLeftCell="A53">
      <selection activeCell="A78" sqref="A78"/>
    </sheetView>
  </sheetViews>
  <sheetFormatPr defaultColWidth="9.33203125" defaultRowHeight="11.25"/>
  <cols>
    <col min="1" max="1" width="6.66015625" style="0" customWidth="1"/>
    <col min="18" max="18" width="7" style="0" customWidth="1"/>
  </cols>
  <sheetData>
    <row r="1" spans="1:18" ht="35.25">
      <c r="A1" s="164" t="s">
        <v>56</v>
      </c>
      <c r="B1" s="164"/>
      <c r="C1" s="164"/>
      <c r="D1" s="164"/>
      <c r="E1" s="164"/>
      <c r="F1" s="164"/>
      <c r="G1" s="164"/>
      <c r="H1" s="164"/>
      <c r="I1" s="164"/>
      <c r="J1" s="164"/>
      <c r="K1" s="164"/>
      <c r="L1" s="164"/>
      <c r="M1" s="164"/>
      <c r="N1" s="164"/>
      <c r="O1" s="164"/>
      <c r="P1" s="164"/>
      <c r="Q1" s="164"/>
      <c r="R1" s="164"/>
    </row>
    <row r="2" spans="1:18" ht="11.25">
      <c r="A2" s="165" t="s">
        <v>52</v>
      </c>
      <c r="B2" s="165"/>
      <c r="C2" s="165"/>
      <c r="D2" s="165"/>
      <c r="E2" s="165"/>
      <c r="F2" s="165"/>
      <c r="G2" s="165"/>
      <c r="H2" s="165"/>
      <c r="I2" s="165"/>
      <c r="J2" s="165"/>
      <c r="K2" s="165"/>
      <c r="L2" s="165"/>
      <c r="M2" s="165"/>
      <c r="N2" s="165"/>
      <c r="O2" s="165"/>
      <c r="P2" s="165"/>
      <c r="Q2" s="165"/>
      <c r="R2" s="165"/>
    </row>
    <row r="3" spans="1:18" ht="11.25">
      <c r="A3" s="165"/>
      <c r="B3" s="165"/>
      <c r="C3" s="165"/>
      <c r="D3" s="165"/>
      <c r="E3" s="165"/>
      <c r="F3" s="165"/>
      <c r="G3" s="165"/>
      <c r="H3" s="165"/>
      <c r="I3" s="165"/>
      <c r="J3" s="165"/>
      <c r="K3" s="165"/>
      <c r="L3" s="165"/>
      <c r="M3" s="165"/>
      <c r="N3" s="165"/>
      <c r="O3" s="165"/>
      <c r="P3" s="165"/>
      <c r="Q3" s="165"/>
      <c r="R3" s="165"/>
    </row>
    <row r="4" spans="1:18" ht="11.25">
      <c r="A4" s="166" t="s">
        <v>53</v>
      </c>
      <c r="B4" s="166"/>
      <c r="C4" s="166"/>
      <c r="D4" s="166"/>
      <c r="E4" s="166"/>
      <c r="F4" s="166"/>
      <c r="G4" s="166"/>
      <c r="H4" s="166"/>
      <c r="I4" s="166"/>
      <c r="J4" s="166"/>
      <c r="K4" s="166"/>
      <c r="L4" s="166"/>
      <c r="M4" s="166"/>
      <c r="N4" s="166"/>
      <c r="O4" s="166"/>
      <c r="P4" s="166"/>
      <c r="Q4" s="166"/>
      <c r="R4" s="166"/>
    </row>
    <row r="5" spans="1:18" ht="15.75" customHeight="1">
      <c r="A5" s="166"/>
      <c r="B5" s="166"/>
      <c r="C5" s="166"/>
      <c r="D5" s="166"/>
      <c r="E5" s="166"/>
      <c r="F5" s="166"/>
      <c r="G5" s="166"/>
      <c r="H5" s="166"/>
      <c r="I5" s="166"/>
      <c r="J5" s="166"/>
      <c r="K5" s="166"/>
      <c r="L5" s="166"/>
      <c r="M5" s="166"/>
      <c r="N5" s="166"/>
      <c r="O5" s="166"/>
      <c r="P5" s="166"/>
      <c r="Q5" s="166"/>
      <c r="R5" s="166"/>
    </row>
    <row r="6" spans="1:18" ht="11.25">
      <c r="A6" s="149" t="s">
        <v>55</v>
      </c>
      <c r="B6" s="150"/>
      <c r="C6" s="150"/>
      <c r="D6" s="150"/>
      <c r="E6" s="150"/>
      <c r="F6" s="150"/>
      <c r="G6" s="150"/>
      <c r="H6" s="150"/>
      <c r="I6" s="150"/>
      <c r="J6" s="150"/>
      <c r="K6" s="150"/>
      <c r="L6" s="150"/>
      <c r="M6" s="150"/>
      <c r="N6" s="150"/>
      <c r="O6" s="150"/>
      <c r="P6" s="150"/>
      <c r="Q6" s="150"/>
      <c r="R6" s="150"/>
    </row>
    <row r="7" spans="1:18" ht="11.25">
      <c r="A7" s="149"/>
      <c r="B7" s="150"/>
      <c r="C7" s="150"/>
      <c r="D7" s="150"/>
      <c r="E7" s="150"/>
      <c r="F7" s="150"/>
      <c r="G7" s="150"/>
      <c r="H7" s="150"/>
      <c r="I7" s="150"/>
      <c r="J7" s="150"/>
      <c r="K7" s="150"/>
      <c r="L7" s="150"/>
      <c r="M7" s="150"/>
      <c r="N7" s="150"/>
      <c r="O7" s="150"/>
      <c r="P7" s="150"/>
      <c r="Q7" s="150"/>
      <c r="R7" s="150"/>
    </row>
    <row r="8" spans="1:18" ht="11.25">
      <c r="A8" s="120"/>
      <c r="B8" s="120"/>
      <c r="C8" s="120"/>
      <c r="D8" s="120"/>
      <c r="E8" s="120"/>
      <c r="F8" s="120"/>
      <c r="G8" s="120"/>
      <c r="H8" s="120"/>
      <c r="I8" s="120"/>
      <c r="J8" s="120"/>
      <c r="K8" s="120"/>
      <c r="L8" s="120"/>
      <c r="M8" s="120"/>
      <c r="N8" s="120"/>
      <c r="O8" s="120"/>
      <c r="P8" s="120"/>
      <c r="Q8" s="120"/>
      <c r="R8" s="120"/>
    </row>
    <row r="9" spans="1:18" ht="11.25">
      <c r="A9" s="120"/>
      <c r="B9" s="120"/>
      <c r="C9" s="120"/>
      <c r="D9" s="120"/>
      <c r="E9" s="120"/>
      <c r="F9" s="120"/>
      <c r="G9" s="120"/>
      <c r="H9" s="120"/>
      <c r="I9" s="120"/>
      <c r="J9" s="120"/>
      <c r="K9" s="120"/>
      <c r="L9" s="120"/>
      <c r="M9" s="120"/>
      <c r="N9" s="120"/>
      <c r="O9" s="120"/>
      <c r="P9" s="120"/>
      <c r="Q9" s="120"/>
      <c r="R9" s="120"/>
    </row>
    <row r="10" spans="1:18" ht="11.25">
      <c r="A10" s="120"/>
      <c r="B10" s="120"/>
      <c r="C10" s="120"/>
      <c r="D10" s="120"/>
      <c r="E10" s="120"/>
      <c r="F10" s="120"/>
      <c r="G10" s="120"/>
      <c r="H10" s="120"/>
      <c r="I10" s="120"/>
      <c r="J10" s="120"/>
      <c r="K10" s="120"/>
      <c r="L10" s="120"/>
      <c r="M10" s="120"/>
      <c r="N10" s="120"/>
      <c r="O10" s="120"/>
      <c r="P10" s="120"/>
      <c r="Q10" s="120"/>
      <c r="R10" s="120"/>
    </row>
    <row r="11" spans="1:18" ht="11.25">
      <c r="A11" s="120"/>
      <c r="B11" s="151" t="s">
        <v>58</v>
      </c>
      <c r="C11" s="152"/>
      <c r="D11" s="152"/>
      <c r="E11" s="152"/>
      <c r="F11" s="152"/>
      <c r="G11" s="152"/>
      <c r="H11" s="152"/>
      <c r="I11" s="152"/>
      <c r="J11" s="152"/>
      <c r="K11" s="152"/>
      <c r="L11" s="152"/>
      <c r="M11" s="152"/>
      <c r="N11" s="152"/>
      <c r="O11" s="152"/>
      <c r="P11" s="152"/>
      <c r="Q11" s="153"/>
      <c r="R11" s="120"/>
    </row>
    <row r="12" spans="1:18" ht="11.25">
      <c r="A12" s="120"/>
      <c r="B12" s="154"/>
      <c r="C12" s="155"/>
      <c r="D12" s="155"/>
      <c r="E12" s="155"/>
      <c r="F12" s="155"/>
      <c r="G12" s="155"/>
      <c r="H12" s="155"/>
      <c r="I12" s="155"/>
      <c r="J12" s="155"/>
      <c r="K12" s="155"/>
      <c r="L12" s="155"/>
      <c r="M12" s="155"/>
      <c r="N12" s="155"/>
      <c r="O12" s="155"/>
      <c r="P12" s="155"/>
      <c r="Q12" s="156"/>
      <c r="R12" s="120"/>
    </row>
    <row r="13" spans="1:18" ht="11.25">
      <c r="A13" s="120"/>
      <c r="B13" s="154"/>
      <c r="C13" s="155"/>
      <c r="D13" s="155"/>
      <c r="E13" s="155"/>
      <c r="F13" s="155"/>
      <c r="G13" s="155"/>
      <c r="H13" s="155"/>
      <c r="I13" s="155"/>
      <c r="J13" s="155"/>
      <c r="K13" s="155"/>
      <c r="L13" s="155"/>
      <c r="M13" s="155"/>
      <c r="N13" s="155"/>
      <c r="O13" s="155"/>
      <c r="P13" s="155"/>
      <c r="Q13" s="156"/>
      <c r="R13" s="120"/>
    </row>
    <row r="14" spans="1:18" ht="11.25">
      <c r="A14" s="120"/>
      <c r="B14" s="154"/>
      <c r="C14" s="155"/>
      <c r="D14" s="155"/>
      <c r="E14" s="155"/>
      <c r="F14" s="155"/>
      <c r="G14" s="155"/>
      <c r="H14" s="155"/>
      <c r="I14" s="155"/>
      <c r="J14" s="155"/>
      <c r="K14" s="155"/>
      <c r="L14" s="155"/>
      <c r="M14" s="155"/>
      <c r="N14" s="155"/>
      <c r="O14" s="155"/>
      <c r="P14" s="155"/>
      <c r="Q14" s="156"/>
      <c r="R14" s="120"/>
    </row>
    <row r="15" spans="1:18" ht="11.25">
      <c r="A15" s="120"/>
      <c r="B15" s="157"/>
      <c r="C15" s="158"/>
      <c r="D15" s="158"/>
      <c r="E15" s="158"/>
      <c r="F15" s="158"/>
      <c r="G15" s="158"/>
      <c r="H15" s="158"/>
      <c r="I15" s="158"/>
      <c r="J15" s="158"/>
      <c r="K15" s="158"/>
      <c r="L15" s="158"/>
      <c r="M15" s="158"/>
      <c r="N15" s="158"/>
      <c r="O15" s="158"/>
      <c r="P15" s="158"/>
      <c r="Q15" s="159"/>
      <c r="R15" s="120"/>
    </row>
    <row r="16" spans="1:18" ht="11.25">
      <c r="A16" s="120"/>
      <c r="B16" s="120"/>
      <c r="C16" s="120"/>
      <c r="D16" s="120"/>
      <c r="E16" s="120"/>
      <c r="F16" s="120"/>
      <c r="G16" s="120"/>
      <c r="H16" s="120"/>
      <c r="I16" s="120"/>
      <c r="J16" s="120"/>
      <c r="K16" s="120"/>
      <c r="L16" s="120"/>
      <c r="M16" s="120"/>
      <c r="N16" s="120"/>
      <c r="O16" s="120"/>
      <c r="P16" s="120"/>
      <c r="Q16" s="120"/>
      <c r="R16" s="120"/>
    </row>
    <row r="17" spans="1:18" ht="11.25">
      <c r="A17" s="120"/>
      <c r="B17" s="120"/>
      <c r="C17" s="120"/>
      <c r="D17" s="120"/>
      <c r="E17" s="120"/>
      <c r="F17" s="120"/>
      <c r="G17" s="120"/>
      <c r="H17" s="120"/>
      <c r="I17" s="120"/>
      <c r="J17" s="120"/>
      <c r="K17" s="120"/>
      <c r="L17" s="120"/>
      <c r="M17" s="120"/>
      <c r="N17" s="120"/>
      <c r="O17" s="120"/>
      <c r="P17" s="120"/>
      <c r="Q17" s="120"/>
      <c r="R17" s="120"/>
    </row>
    <row r="18" spans="1:18" ht="11.25">
      <c r="A18" s="120"/>
      <c r="B18" s="120"/>
      <c r="C18" s="120"/>
      <c r="D18" s="120"/>
      <c r="E18" s="120"/>
      <c r="F18" s="120"/>
      <c r="G18" s="120"/>
      <c r="H18" s="120"/>
      <c r="I18" s="120"/>
      <c r="J18" s="120"/>
      <c r="K18" s="120"/>
      <c r="L18" s="120"/>
      <c r="M18" s="120"/>
      <c r="N18" s="120"/>
      <c r="O18" s="120"/>
      <c r="P18" s="120"/>
      <c r="Q18" s="120"/>
      <c r="R18" s="120"/>
    </row>
    <row r="19" spans="1:18" ht="11.25">
      <c r="A19" s="120"/>
      <c r="B19" s="120"/>
      <c r="C19" s="120"/>
      <c r="D19" s="120"/>
      <c r="E19" s="120"/>
      <c r="F19" s="120"/>
      <c r="G19" s="120"/>
      <c r="H19" s="120"/>
      <c r="I19" s="120"/>
      <c r="J19" s="120"/>
      <c r="K19" s="120"/>
      <c r="L19" s="120"/>
      <c r="M19" s="120"/>
      <c r="N19" s="120"/>
      <c r="O19" s="120"/>
      <c r="P19" s="120"/>
      <c r="Q19" s="120"/>
      <c r="R19" s="120"/>
    </row>
    <row r="20" spans="1:18" ht="11.25">
      <c r="A20" s="120"/>
      <c r="B20" s="120"/>
      <c r="C20" s="120"/>
      <c r="D20" s="120"/>
      <c r="E20" s="120"/>
      <c r="F20" s="120"/>
      <c r="G20" s="120"/>
      <c r="H20" s="120"/>
      <c r="I20" s="120"/>
      <c r="J20" s="120"/>
      <c r="K20" s="120"/>
      <c r="L20" s="120"/>
      <c r="M20" s="120"/>
      <c r="N20" s="120"/>
      <c r="O20" s="120"/>
      <c r="P20" s="120"/>
      <c r="Q20" s="120"/>
      <c r="R20" s="120"/>
    </row>
    <row r="21" spans="1:18" ht="11.25">
      <c r="A21" s="120"/>
      <c r="B21" s="120"/>
      <c r="C21" s="120"/>
      <c r="D21" s="120"/>
      <c r="E21" s="120"/>
      <c r="F21" s="120"/>
      <c r="G21" s="120"/>
      <c r="H21" s="120"/>
      <c r="I21" s="120"/>
      <c r="J21" s="120"/>
      <c r="K21" s="120"/>
      <c r="L21" s="120"/>
      <c r="M21" s="120"/>
      <c r="N21" s="120"/>
      <c r="O21" s="120"/>
      <c r="P21" s="120"/>
      <c r="Q21" s="120"/>
      <c r="R21" s="120"/>
    </row>
    <row r="22" spans="1:18" ht="11.25">
      <c r="A22" s="120"/>
      <c r="B22" s="120"/>
      <c r="C22" s="120"/>
      <c r="D22" s="120"/>
      <c r="E22" s="120"/>
      <c r="F22" s="120"/>
      <c r="G22" s="120"/>
      <c r="H22" s="120"/>
      <c r="I22" s="120"/>
      <c r="J22" s="120"/>
      <c r="K22" s="120"/>
      <c r="L22" s="120"/>
      <c r="M22" s="120"/>
      <c r="N22" s="120"/>
      <c r="O22" s="120"/>
      <c r="P22" s="120"/>
      <c r="Q22" s="120"/>
      <c r="R22" s="120"/>
    </row>
    <row r="23" spans="1:18" ht="11.25">
      <c r="A23" s="120"/>
      <c r="B23" s="120"/>
      <c r="C23" s="120"/>
      <c r="D23" s="120"/>
      <c r="E23" s="120"/>
      <c r="F23" s="120"/>
      <c r="G23" s="120"/>
      <c r="H23" s="120"/>
      <c r="I23" s="120"/>
      <c r="J23" s="120"/>
      <c r="K23" s="120"/>
      <c r="L23" s="120"/>
      <c r="M23" s="120"/>
      <c r="N23" s="120"/>
      <c r="O23" s="120"/>
      <c r="P23" s="120"/>
      <c r="Q23" s="120"/>
      <c r="R23" s="120"/>
    </row>
    <row r="24" spans="1:18" ht="11.25">
      <c r="A24" s="120"/>
      <c r="B24" s="120"/>
      <c r="C24" s="120"/>
      <c r="D24" s="120"/>
      <c r="E24" s="120"/>
      <c r="F24" s="120"/>
      <c r="G24" s="120"/>
      <c r="H24" s="120"/>
      <c r="I24" s="120"/>
      <c r="J24" s="120"/>
      <c r="K24" s="120"/>
      <c r="L24" s="120"/>
      <c r="M24" s="120"/>
      <c r="N24" s="120"/>
      <c r="O24" s="120"/>
      <c r="P24" s="120"/>
      <c r="Q24" s="120"/>
      <c r="R24" s="120"/>
    </row>
    <row r="25" spans="1:18" ht="11.25">
      <c r="A25" s="120"/>
      <c r="B25" s="120"/>
      <c r="C25" s="120"/>
      <c r="D25" s="120"/>
      <c r="E25" s="120"/>
      <c r="F25" s="120"/>
      <c r="G25" s="120"/>
      <c r="H25" s="120"/>
      <c r="I25" s="120"/>
      <c r="J25" s="120"/>
      <c r="K25" s="120"/>
      <c r="L25" s="120"/>
      <c r="M25" s="120"/>
      <c r="N25" s="120"/>
      <c r="O25" s="120"/>
      <c r="P25" s="120"/>
      <c r="Q25" s="120"/>
      <c r="R25" s="120"/>
    </row>
    <row r="26" spans="1:18" ht="11.25">
      <c r="A26" s="120"/>
      <c r="B26" s="120"/>
      <c r="C26" s="120"/>
      <c r="D26" s="120"/>
      <c r="E26" s="120"/>
      <c r="F26" s="120"/>
      <c r="G26" s="120"/>
      <c r="H26" s="120"/>
      <c r="I26" s="120"/>
      <c r="J26" s="120"/>
      <c r="K26" s="120"/>
      <c r="L26" s="120"/>
      <c r="M26" s="120"/>
      <c r="N26" s="120"/>
      <c r="O26" s="120"/>
      <c r="P26" s="120"/>
      <c r="Q26" s="120"/>
      <c r="R26" s="120"/>
    </row>
    <row r="27" spans="1:18" ht="11.25">
      <c r="A27" s="120"/>
      <c r="B27" s="120"/>
      <c r="C27" s="120"/>
      <c r="D27" s="120"/>
      <c r="E27" s="120"/>
      <c r="F27" s="120"/>
      <c r="G27" s="120"/>
      <c r="H27" s="120"/>
      <c r="I27" s="120"/>
      <c r="J27" s="120"/>
      <c r="K27" s="120"/>
      <c r="L27" s="120"/>
      <c r="M27" s="120"/>
      <c r="N27" s="120"/>
      <c r="O27" s="120"/>
      <c r="P27" s="120"/>
      <c r="Q27" s="120"/>
      <c r="R27" s="120"/>
    </row>
    <row r="28" spans="1:18" ht="11.25">
      <c r="A28" s="120"/>
      <c r="B28" s="120"/>
      <c r="C28" s="120"/>
      <c r="D28" s="120"/>
      <c r="E28" s="120"/>
      <c r="F28" s="120"/>
      <c r="G28" s="120"/>
      <c r="H28" s="120"/>
      <c r="I28" s="120"/>
      <c r="J28" s="120"/>
      <c r="K28" s="120"/>
      <c r="L28" s="120"/>
      <c r="M28" s="120"/>
      <c r="N28" s="120"/>
      <c r="O28" s="120"/>
      <c r="P28" s="120"/>
      <c r="Q28" s="120"/>
      <c r="R28" s="120"/>
    </row>
    <row r="29" spans="1:18" ht="25.5">
      <c r="A29" s="162" t="s">
        <v>54</v>
      </c>
      <c r="B29" s="163"/>
      <c r="C29" s="163"/>
      <c r="D29" s="163"/>
      <c r="E29" s="163"/>
      <c r="F29" s="163"/>
      <c r="G29" s="163"/>
      <c r="H29" s="163"/>
      <c r="I29" s="163"/>
      <c r="J29" s="163"/>
      <c r="K29" s="163"/>
      <c r="L29" s="163"/>
      <c r="M29" s="163"/>
      <c r="N29" s="163"/>
      <c r="O29" s="163"/>
      <c r="P29" s="163"/>
      <c r="Q29" s="163"/>
      <c r="R29" s="163"/>
    </row>
    <row r="30" spans="1:18" ht="11.25">
      <c r="A30" s="120"/>
      <c r="B30" s="120"/>
      <c r="C30" s="120"/>
      <c r="D30" s="120"/>
      <c r="E30" s="120"/>
      <c r="F30" s="120"/>
      <c r="G30" s="120"/>
      <c r="H30" s="120"/>
      <c r="I30" s="120"/>
      <c r="J30" s="120"/>
      <c r="K30" s="120"/>
      <c r="L30" s="120"/>
      <c r="M30" s="120"/>
      <c r="N30" s="120"/>
      <c r="O30" s="120"/>
      <c r="P30" s="120"/>
      <c r="Q30" s="120"/>
      <c r="R30" s="120"/>
    </row>
    <row r="31" spans="1:18" ht="11.25">
      <c r="A31" s="120"/>
      <c r="B31" s="120"/>
      <c r="C31" s="120"/>
      <c r="D31" s="120"/>
      <c r="E31" s="120"/>
      <c r="F31" s="120"/>
      <c r="G31" s="120"/>
      <c r="H31" s="120"/>
      <c r="I31" s="120"/>
      <c r="J31" s="120"/>
      <c r="K31" s="120"/>
      <c r="L31" s="120"/>
      <c r="M31" s="120"/>
      <c r="N31" s="120"/>
      <c r="O31" s="120"/>
      <c r="P31" s="120"/>
      <c r="Q31" s="120"/>
      <c r="R31" s="120"/>
    </row>
    <row r="32" spans="1:18" ht="11.25">
      <c r="A32" s="120"/>
      <c r="B32" s="120"/>
      <c r="C32" s="120"/>
      <c r="D32" s="120"/>
      <c r="E32" s="120"/>
      <c r="F32" s="120"/>
      <c r="G32" s="120"/>
      <c r="H32" s="120"/>
      <c r="I32" s="120"/>
      <c r="J32" s="120"/>
      <c r="K32" s="120"/>
      <c r="L32" s="120"/>
      <c r="M32" s="120"/>
      <c r="N32" s="120"/>
      <c r="O32" s="120"/>
      <c r="P32" s="120"/>
      <c r="Q32" s="120"/>
      <c r="R32" s="120"/>
    </row>
    <row r="33" spans="1:18" ht="14.25" customHeight="1">
      <c r="A33" s="120"/>
      <c r="B33" s="120"/>
      <c r="C33" s="120"/>
      <c r="D33" s="120"/>
      <c r="E33" s="120"/>
      <c r="F33" s="120"/>
      <c r="G33" s="120"/>
      <c r="H33" s="120"/>
      <c r="I33" s="120"/>
      <c r="J33" s="120"/>
      <c r="K33" s="120"/>
      <c r="L33" s="120"/>
      <c r="M33" s="120"/>
      <c r="N33" s="120"/>
      <c r="O33" s="120"/>
      <c r="P33" s="120"/>
      <c r="Q33" s="120"/>
      <c r="R33" s="120"/>
    </row>
    <row r="60" spans="1:18" ht="11.25">
      <c r="A60" s="120"/>
      <c r="B60" s="120"/>
      <c r="C60" s="120"/>
      <c r="D60" s="120"/>
      <c r="E60" s="120"/>
      <c r="F60" s="120"/>
      <c r="G60" s="120"/>
      <c r="H60" s="120"/>
      <c r="I60" s="120"/>
      <c r="J60" s="120"/>
      <c r="K60" s="120"/>
      <c r="L60" s="120"/>
      <c r="M60" s="120"/>
      <c r="N60" s="120"/>
      <c r="O60" s="120"/>
      <c r="P60" s="120"/>
      <c r="Q60" s="120"/>
      <c r="R60" s="120"/>
    </row>
    <row r="61" spans="1:18" ht="11.25">
      <c r="A61" s="120"/>
      <c r="B61" s="120"/>
      <c r="C61" s="120"/>
      <c r="D61" s="120"/>
      <c r="E61" s="120"/>
      <c r="F61" s="120"/>
      <c r="G61" s="120"/>
      <c r="H61" s="120"/>
      <c r="I61" s="120"/>
      <c r="J61" s="120"/>
      <c r="K61" s="120"/>
      <c r="L61" s="120"/>
      <c r="M61" s="120"/>
      <c r="N61" s="120"/>
      <c r="O61" s="120"/>
      <c r="P61" s="120"/>
      <c r="Q61" s="120"/>
      <c r="R61" s="120"/>
    </row>
    <row r="62" spans="1:18" ht="11.25">
      <c r="A62" s="120"/>
      <c r="B62" s="120"/>
      <c r="C62" s="120"/>
      <c r="D62" s="120"/>
      <c r="E62" s="120"/>
      <c r="F62" s="120"/>
      <c r="G62" s="120"/>
      <c r="H62" s="120"/>
      <c r="I62" s="120"/>
      <c r="J62" s="120"/>
      <c r="K62" s="120"/>
      <c r="L62" s="120"/>
      <c r="M62" s="120"/>
      <c r="N62" s="120"/>
      <c r="O62" s="120"/>
      <c r="P62" s="120"/>
      <c r="Q62" s="120"/>
      <c r="R62" s="120"/>
    </row>
    <row r="63" spans="1:18" ht="11.25">
      <c r="A63" s="120"/>
      <c r="B63" s="120"/>
      <c r="C63" s="120"/>
      <c r="D63" s="120"/>
      <c r="E63" s="120"/>
      <c r="F63" s="120"/>
      <c r="G63" s="120"/>
      <c r="H63" s="120"/>
      <c r="I63" s="120"/>
      <c r="J63" s="120"/>
      <c r="K63" s="120"/>
      <c r="L63" s="120"/>
      <c r="M63" s="120"/>
      <c r="N63" s="120"/>
      <c r="O63" s="120"/>
      <c r="P63" s="120"/>
      <c r="Q63" s="120"/>
      <c r="R63" s="120"/>
    </row>
    <row r="64" spans="1:18" ht="45">
      <c r="A64" s="160" t="s">
        <v>57</v>
      </c>
      <c r="B64" s="161"/>
      <c r="C64" s="161"/>
      <c r="D64" s="161"/>
      <c r="E64" s="161"/>
      <c r="F64" s="161"/>
      <c r="G64" s="161"/>
      <c r="H64" s="161"/>
      <c r="I64" s="161"/>
      <c r="J64" s="161"/>
      <c r="K64" s="161"/>
      <c r="L64" s="161"/>
      <c r="M64" s="161"/>
      <c r="N64" s="161"/>
      <c r="O64" s="161"/>
      <c r="P64" s="161"/>
      <c r="Q64" s="161"/>
      <c r="R64" s="161"/>
    </row>
    <row r="65" spans="1:18" ht="11.25">
      <c r="A65" s="120"/>
      <c r="B65" s="120"/>
      <c r="C65" s="120"/>
      <c r="D65" s="120"/>
      <c r="E65" s="120"/>
      <c r="F65" s="120"/>
      <c r="G65" s="120"/>
      <c r="H65" s="120"/>
      <c r="I65" s="120"/>
      <c r="J65" s="120"/>
      <c r="K65" s="120"/>
      <c r="L65" s="120"/>
      <c r="M65" s="120"/>
      <c r="N65" s="120"/>
      <c r="O65" s="120"/>
      <c r="P65" s="120"/>
      <c r="Q65" s="120"/>
      <c r="R65" s="120"/>
    </row>
    <row r="66" spans="1:18" ht="11.25">
      <c r="A66" s="120"/>
      <c r="B66" s="120"/>
      <c r="C66" s="120"/>
      <c r="D66" s="120"/>
      <c r="E66" s="120"/>
      <c r="F66" s="148" t="s">
        <v>59</v>
      </c>
      <c r="G66" s="148"/>
      <c r="H66" s="148"/>
      <c r="I66" s="148"/>
      <c r="J66" s="148"/>
      <c r="K66" s="148"/>
      <c r="L66" s="148"/>
      <c r="M66" s="148"/>
      <c r="N66" s="148"/>
      <c r="O66" s="148"/>
      <c r="P66" s="148"/>
      <c r="Q66" s="148"/>
      <c r="R66" s="120"/>
    </row>
    <row r="67" spans="1:18" ht="11.25">
      <c r="A67" s="120"/>
      <c r="B67" s="120"/>
      <c r="C67" s="120"/>
      <c r="D67" s="120"/>
      <c r="E67" s="120"/>
      <c r="F67" s="148"/>
      <c r="G67" s="148"/>
      <c r="H67" s="148"/>
      <c r="I67" s="148"/>
      <c r="J67" s="148"/>
      <c r="K67" s="148"/>
      <c r="L67" s="148"/>
      <c r="M67" s="148"/>
      <c r="N67" s="148"/>
      <c r="O67" s="148"/>
      <c r="P67" s="148"/>
      <c r="Q67" s="148"/>
      <c r="R67" s="120"/>
    </row>
    <row r="68" spans="1:18" ht="11.25">
      <c r="A68" s="120"/>
      <c r="B68" s="120"/>
      <c r="C68" s="120"/>
      <c r="D68" s="120"/>
      <c r="E68" s="120"/>
      <c r="F68" s="148"/>
      <c r="G68" s="148"/>
      <c r="H68" s="148"/>
      <c r="I68" s="148"/>
      <c r="J68" s="148"/>
      <c r="K68" s="148"/>
      <c r="L68" s="148"/>
      <c r="M68" s="148"/>
      <c r="N68" s="148"/>
      <c r="O68" s="148"/>
      <c r="P68" s="148"/>
      <c r="Q68" s="148"/>
      <c r="R68" s="120"/>
    </row>
    <row r="69" spans="1:18" ht="11.25">
      <c r="A69" s="120"/>
      <c r="B69" s="120"/>
      <c r="C69" s="120"/>
      <c r="D69" s="120"/>
      <c r="E69" s="120"/>
      <c r="F69" s="120"/>
      <c r="G69" s="120"/>
      <c r="H69" s="120"/>
      <c r="I69" s="120"/>
      <c r="J69" s="120"/>
      <c r="K69" s="120"/>
      <c r="L69" s="120"/>
      <c r="M69" s="120"/>
      <c r="N69" s="120"/>
      <c r="O69" s="120"/>
      <c r="P69" s="120"/>
      <c r="Q69" s="120"/>
      <c r="R69" s="120"/>
    </row>
    <row r="70" spans="1:18" ht="11.25">
      <c r="A70" s="120"/>
      <c r="B70" s="120"/>
      <c r="C70" s="120"/>
      <c r="D70" s="120"/>
      <c r="E70" s="120"/>
      <c r="F70" s="120"/>
      <c r="G70" s="120"/>
      <c r="H70" s="120"/>
      <c r="I70" s="120"/>
      <c r="J70" s="120"/>
      <c r="K70" s="120"/>
      <c r="L70" s="120"/>
      <c r="M70" s="120"/>
      <c r="N70" s="120"/>
      <c r="O70" s="120"/>
      <c r="P70" s="120"/>
      <c r="Q70" s="120"/>
      <c r="R70" s="120"/>
    </row>
    <row r="71" spans="1:18" ht="11.25">
      <c r="A71" s="120"/>
      <c r="B71" s="120"/>
      <c r="C71" s="120"/>
      <c r="D71" s="120"/>
      <c r="E71" s="120"/>
      <c r="F71" s="147" t="s">
        <v>60</v>
      </c>
      <c r="G71" s="147"/>
      <c r="H71" s="147"/>
      <c r="I71" s="147"/>
      <c r="J71" s="147"/>
      <c r="K71" s="147"/>
      <c r="L71" s="147"/>
      <c r="M71" s="147"/>
      <c r="N71" s="147"/>
      <c r="O71" s="147"/>
      <c r="P71" s="147"/>
      <c r="Q71" s="147"/>
      <c r="R71" s="120"/>
    </row>
    <row r="72" spans="1:18" ht="11.25">
      <c r="A72" s="120"/>
      <c r="B72" s="120"/>
      <c r="C72" s="120"/>
      <c r="D72" s="120"/>
      <c r="E72" s="120"/>
      <c r="F72" s="147"/>
      <c r="G72" s="147"/>
      <c r="H72" s="147"/>
      <c r="I72" s="147"/>
      <c r="J72" s="147"/>
      <c r="K72" s="147"/>
      <c r="L72" s="147"/>
      <c r="M72" s="147"/>
      <c r="N72" s="147"/>
      <c r="O72" s="147"/>
      <c r="P72" s="147"/>
      <c r="Q72" s="147"/>
      <c r="R72" s="120"/>
    </row>
    <row r="73" spans="1:18" ht="11.25">
      <c r="A73" s="120"/>
      <c r="B73" s="120"/>
      <c r="C73" s="120"/>
      <c r="D73" s="120"/>
      <c r="E73" s="120"/>
      <c r="F73" s="147"/>
      <c r="G73" s="147"/>
      <c r="H73" s="147"/>
      <c r="I73" s="147"/>
      <c r="J73" s="147"/>
      <c r="K73" s="147"/>
      <c r="L73" s="147"/>
      <c r="M73" s="147"/>
      <c r="N73" s="147"/>
      <c r="O73" s="147"/>
      <c r="P73" s="147"/>
      <c r="Q73" s="147"/>
      <c r="R73" s="120"/>
    </row>
    <row r="74" spans="1:18" ht="11.25">
      <c r="A74" s="120"/>
      <c r="B74" s="120"/>
      <c r="C74" s="120"/>
      <c r="D74" s="120"/>
      <c r="E74" s="120"/>
      <c r="F74" s="120"/>
      <c r="G74" s="120"/>
      <c r="H74" s="120"/>
      <c r="I74" s="120"/>
      <c r="J74" s="120"/>
      <c r="K74" s="120"/>
      <c r="L74" s="120"/>
      <c r="M74" s="120"/>
      <c r="N74" s="120"/>
      <c r="O74" s="120"/>
      <c r="P74" s="120"/>
      <c r="Q74" s="120"/>
      <c r="R74" s="120"/>
    </row>
    <row r="75" spans="1:18" ht="11.25">
      <c r="A75" s="120"/>
      <c r="B75" s="120"/>
      <c r="C75" s="120"/>
      <c r="D75" s="120"/>
      <c r="E75" s="120"/>
      <c r="F75" s="120"/>
      <c r="G75" s="120"/>
      <c r="H75" s="120"/>
      <c r="I75" s="120"/>
      <c r="J75" s="120"/>
      <c r="K75" s="120"/>
      <c r="L75" s="120"/>
      <c r="M75" s="120"/>
      <c r="N75" s="120"/>
      <c r="O75" s="120"/>
      <c r="P75" s="120"/>
      <c r="Q75" s="120"/>
      <c r="R75" s="120"/>
    </row>
    <row r="76" spans="1:18" ht="11.25">
      <c r="A76" s="120"/>
      <c r="B76" s="120"/>
      <c r="C76" s="120"/>
      <c r="D76" s="120"/>
      <c r="E76" s="120"/>
      <c r="F76" s="147" t="s">
        <v>61</v>
      </c>
      <c r="G76" s="147"/>
      <c r="H76" s="147"/>
      <c r="I76" s="147"/>
      <c r="J76" s="147"/>
      <c r="K76" s="147"/>
      <c r="L76" s="147"/>
      <c r="M76" s="147"/>
      <c r="N76" s="147"/>
      <c r="O76" s="147"/>
      <c r="P76" s="147"/>
      <c r="Q76" s="147"/>
      <c r="R76" s="120"/>
    </row>
    <row r="77" spans="1:18" ht="11.25">
      <c r="A77" s="120"/>
      <c r="B77" s="120"/>
      <c r="C77" s="120"/>
      <c r="D77" s="120"/>
      <c r="E77" s="120"/>
      <c r="F77" s="147"/>
      <c r="G77" s="147"/>
      <c r="H77" s="147"/>
      <c r="I77" s="147"/>
      <c r="J77" s="147"/>
      <c r="K77" s="147"/>
      <c r="L77" s="147"/>
      <c r="M77" s="147"/>
      <c r="N77" s="147"/>
      <c r="O77" s="147"/>
      <c r="P77" s="147"/>
      <c r="Q77" s="147"/>
      <c r="R77" s="120"/>
    </row>
    <row r="78" spans="1:18" ht="11.25">
      <c r="A78" s="120"/>
      <c r="B78" s="120"/>
      <c r="C78" s="120"/>
      <c r="D78" s="120"/>
      <c r="E78" s="120"/>
      <c r="F78" s="147"/>
      <c r="G78" s="147"/>
      <c r="H78" s="147"/>
      <c r="I78" s="147"/>
      <c r="J78" s="147"/>
      <c r="K78" s="147"/>
      <c r="L78" s="147"/>
      <c r="M78" s="147"/>
      <c r="N78" s="147"/>
      <c r="O78" s="147"/>
      <c r="P78" s="147"/>
      <c r="Q78" s="147"/>
      <c r="R78" s="120"/>
    </row>
    <row r="79" spans="1:18" ht="11.25">
      <c r="A79" s="120"/>
      <c r="B79" s="120"/>
      <c r="C79" s="120"/>
      <c r="D79" s="120"/>
      <c r="E79" s="120"/>
      <c r="F79" s="120"/>
      <c r="G79" s="120"/>
      <c r="H79" s="120"/>
      <c r="I79" s="120"/>
      <c r="J79" s="120"/>
      <c r="K79" s="120"/>
      <c r="L79" s="120"/>
      <c r="M79" s="120"/>
      <c r="N79" s="120"/>
      <c r="O79" s="120"/>
      <c r="P79" s="120"/>
      <c r="Q79" s="120"/>
      <c r="R79" s="120"/>
    </row>
    <row r="80" spans="1:18" ht="11.25">
      <c r="A80" s="120"/>
      <c r="B80" s="120"/>
      <c r="C80" s="120"/>
      <c r="D80" s="120"/>
      <c r="E80" s="120"/>
      <c r="F80" s="120"/>
      <c r="G80" s="120"/>
      <c r="H80" s="120"/>
      <c r="I80" s="120"/>
      <c r="J80" s="120"/>
      <c r="K80" s="120"/>
      <c r="L80" s="120"/>
      <c r="M80" s="120"/>
      <c r="N80" s="120"/>
      <c r="O80" s="120"/>
      <c r="P80" s="120"/>
      <c r="Q80" s="120"/>
      <c r="R80" s="120"/>
    </row>
    <row r="81" spans="1:18" ht="11.25">
      <c r="A81" s="120"/>
      <c r="B81" s="120"/>
      <c r="C81" s="120"/>
      <c r="D81" s="120"/>
      <c r="E81" s="120"/>
      <c r="F81" s="147" t="s">
        <v>62</v>
      </c>
      <c r="G81" s="147"/>
      <c r="H81" s="147"/>
      <c r="I81" s="147"/>
      <c r="J81" s="147"/>
      <c r="K81" s="147"/>
      <c r="L81" s="147"/>
      <c r="M81" s="147"/>
      <c r="N81" s="147"/>
      <c r="O81" s="147"/>
      <c r="P81" s="147"/>
      <c r="Q81" s="147"/>
      <c r="R81" s="120"/>
    </row>
    <row r="82" spans="1:18" ht="11.25">
      <c r="A82" s="120"/>
      <c r="B82" s="120"/>
      <c r="C82" s="120"/>
      <c r="D82" s="120"/>
      <c r="E82" s="120"/>
      <c r="F82" s="147"/>
      <c r="G82" s="147"/>
      <c r="H82" s="147"/>
      <c r="I82" s="147"/>
      <c r="J82" s="147"/>
      <c r="K82" s="147"/>
      <c r="L82" s="147"/>
      <c r="M82" s="147"/>
      <c r="N82" s="147"/>
      <c r="O82" s="147"/>
      <c r="P82" s="147"/>
      <c r="Q82" s="147"/>
      <c r="R82" s="120"/>
    </row>
    <row r="83" spans="1:18" ht="11.25">
      <c r="A83" s="120"/>
      <c r="B83" s="120"/>
      <c r="C83" s="120"/>
      <c r="D83" s="120"/>
      <c r="E83" s="120"/>
      <c r="F83" s="147"/>
      <c r="G83" s="147"/>
      <c r="H83" s="147"/>
      <c r="I83" s="147"/>
      <c r="J83" s="147"/>
      <c r="K83" s="147"/>
      <c r="L83" s="147"/>
      <c r="M83" s="147"/>
      <c r="N83" s="147"/>
      <c r="O83" s="147"/>
      <c r="P83" s="147"/>
      <c r="Q83" s="147"/>
      <c r="R83" s="120"/>
    </row>
    <row r="84" spans="1:18" ht="11.25">
      <c r="A84" s="120"/>
      <c r="B84" s="120"/>
      <c r="C84" s="120"/>
      <c r="D84" s="120"/>
      <c r="E84" s="120"/>
      <c r="F84" s="120"/>
      <c r="G84" s="120"/>
      <c r="H84" s="120"/>
      <c r="I84" s="120"/>
      <c r="J84" s="120"/>
      <c r="K84" s="120"/>
      <c r="L84" s="120"/>
      <c r="M84" s="120"/>
      <c r="N84" s="120"/>
      <c r="O84" s="120"/>
      <c r="P84" s="120"/>
      <c r="Q84" s="120"/>
      <c r="R84" s="120"/>
    </row>
    <row r="85" spans="1:18" ht="11.25">
      <c r="A85" s="120"/>
      <c r="B85" s="120"/>
      <c r="C85" s="120"/>
      <c r="D85" s="120"/>
      <c r="E85" s="120"/>
      <c r="F85" s="120"/>
      <c r="G85" s="120"/>
      <c r="H85" s="120"/>
      <c r="I85" s="120"/>
      <c r="J85" s="120"/>
      <c r="K85" s="120"/>
      <c r="L85" s="120"/>
      <c r="M85" s="120"/>
      <c r="N85" s="120"/>
      <c r="O85" s="120"/>
      <c r="P85" s="120"/>
      <c r="Q85" s="120"/>
      <c r="R85" s="120"/>
    </row>
    <row r="86" spans="1:18" ht="11.25">
      <c r="A86" s="120"/>
      <c r="B86" s="120"/>
      <c r="C86" s="120"/>
      <c r="D86" s="120"/>
      <c r="E86" s="120"/>
      <c r="F86" s="147" t="s">
        <v>63</v>
      </c>
      <c r="G86" s="147"/>
      <c r="H86" s="147"/>
      <c r="I86" s="147"/>
      <c r="J86" s="147"/>
      <c r="K86" s="147"/>
      <c r="L86" s="147"/>
      <c r="M86" s="147"/>
      <c r="N86" s="147"/>
      <c r="O86" s="147"/>
      <c r="P86" s="147"/>
      <c r="Q86" s="147"/>
      <c r="R86" s="120"/>
    </row>
    <row r="87" spans="1:18" ht="11.25">
      <c r="A87" s="120"/>
      <c r="B87" s="120"/>
      <c r="C87" s="120"/>
      <c r="D87" s="120"/>
      <c r="E87" s="120"/>
      <c r="F87" s="147"/>
      <c r="G87" s="147"/>
      <c r="H87" s="147"/>
      <c r="I87" s="147"/>
      <c r="J87" s="147"/>
      <c r="K87" s="147"/>
      <c r="L87" s="147"/>
      <c r="M87" s="147"/>
      <c r="N87" s="147"/>
      <c r="O87" s="147"/>
      <c r="P87" s="147"/>
      <c r="Q87" s="147"/>
      <c r="R87" s="120"/>
    </row>
    <row r="88" spans="1:18" ht="11.25">
      <c r="A88" s="120"/>
      <c r="B88" s="120"/>
      <c r="C88" s="120"/>
      <c r="D88" s="120"/>
      <c r="E88" s="120"/>
      <c r="F88" s="147"/>
      <c r="G88" s="147"/>
      <c r="H88" s="147"/>
      <c r="I88" s="147"/>
      <c r="J88" s="147"/>
      <c r="K88" s="147"/>
      <c r="L88" s="147"/>
      <c r="M88" s="147"/>
      <c r="N88" s="147"/>
      <c r="O88" s="147"/>
      <c r="P88" s="147"/>
      <c r="Q88" s="147"/>
      <c r="R88" s="120"/>
    </row>
    <row r="89" spans="1:18" ht="11.25">
      <c r="A89" s="120"/>
      <c r="B89" s="120"/>
      <c r="C89" s="120"/>
      <c r="D89" s="120"/>
      <c r="E89" s="120"/>
      <c r="F89" s="120"/>
      <c r="G89" s="120"/>
      <c r="H89" s="120"/>
      <c r="I89" s="120"/>
      <c r="J89" s="120"/>
      <c r="K89" s="120"/>
      <c r="L89" s="120"/>
      <c r="M89" s="120"/>
      <c r="N89" s="120"/>
      <c r="O89" s="120"/>
      <c r="P89" s="120"/>
      <c r="Q89" s="120"/>
      <c r="R89" s="120"/>
    </row>
    <row r="90" spans="1:18" ht="11.25">
      <c r="A90" s="120"/>
      <c r="B90" s="120"/>
      <c r="C90" s="120"/>
      <c r="D90" s="120"/>
      <c r="E90" s="120"/>
      <c r="F90" s="120"/>
      <c r="G90" s="120"/>
      <c r="H90" s="120"/>
      <c r="I90" s="120"/>
      <c r="J90" s="120"/>
      <c r="K90" s="120"/>
      <c r="L90" s="120"/>
      <c r="M90" s="120"/>
      <c r="N90" s="120"/>
      <c r="O90" s="120"/>
      <c r="P90" s="120"/>
      <c r="Q90" s="120"/>
      <c r="R90" s="120"/>
    </row>
    <row r="91" spans="1:18" ht="11.25">
      <c r="A91" s="120"/>
      <c r="B91" s="120"/>
      <c r="C91" s="120"/>
      <c r="D91" s="120"/>
      <c r="E91" s="120"/>
      <c r="F91" s="147" t="s">
        <v>64</v>
      </c>
      <c r="G91" s="147"/>
      <c r="H91" s="147"/>
      <c r="I91" s="147"/>
      <c r="J91" s="147"/>
      <c r="K91" s="147"/>
      <c r="L91" s="147"/>
      <c r="M91" s="147"/>
      <c r="N91" s="147"/>
      <c r="O91" s="147"/>
      <c r="P91" s="147"/>
      <c r="Q91" s="147"/>
      <c r="R91" s="120"/>
    </row>
    <row r="92" spans="1:18" ht="11.25">
      <c r="A92" s="120"/>
      <c r="B92" s="120"/>
      <c r="C92" s="120"/>
      <c r="D92" s="120"/>
      <c r="E92" s="120"/>
      <c r="F92" s="147"/>
      <c r="G92" s="147"/>
      <c r="H92" s="147"/>
      <c r="I92" s="147"/>
      <c r="J92" s="147"/>
      <c r="K92" s="147"/>
      <c r="L92" s="147"/>
      <c r="M92" s="147"/>
      <c r="N92" s="147"/>
      <c r="O92" s="147"/>
      <c r="P92" s="147"/>
      <c r="Q92" s="147"/>
      <c r="R92" s="120"/>
    </row>
    <row r="93" spans="1:18" ht="11.25">
      <c r="A93" s="120"/>
      <c r="B93" s="120"/>
      <c r="C93" s="120"/>
      <c r="D93" s="120"/>
      <c r="E93" s="120"/>
      <c r="F93" s="147"/>
      <c r="G93" s="147"/>
      <c r="H93" s="147"/>
      <c r="I93" s="147"/>
      <c r="J93" s="147"/>
      <c r="K93" s="147"/>
      <c r="L93" s="147"/>
      <c r="M93" s="147"/>
      <c r="N93" s="147"/>
      <c r="O93" s="147"/>
      <c r="P93" s="147"/>
      <c r="Q93" s="147"/>
      <c r="R93" s="120"/>
    </row>
    <row r="94" spans="1:18" ht="11.25">
      <c r="A94" s="120"/>
      <c r="B94" s="120"/>
      <c r="C94" s="120"/>
      <c r="D94" s="120"/>
      <c r="E94" s="120"/>
      <c r="F94" s="120"/>
      <c r="G94" s="120"/>
      <c r="H94" s="120"/>
      <c r="I94" s="120"/>
      <c r="J94" s="120"/>
      <c r="K94" s="120"/>
      <c r="L94" s="120"/>
      <c r="M94" s="120"/>
      <c r="N94" s="120"/>
      <c r="O94" s="120"/>
      <c r="P94" s="120"/>
      <c r="Q94" s="120"/>
      <c r="R94" s="120"/>
    </row>
    <row r="95" spans="1:18" ht="11.25">
      <c r="A95" s="120"/>
      <c r="B95" s="120"/>
      <c r="C95" s="120"/>
      <c r="D95" s="120"/>
      <c r="E95" s="120"/>
      <c r="F95" s="120"/>
      <c r="G95" s="120"/>
      <c r="H95" s="120"/>
      <c r="I95" s="120"/>
      <c r="J95" s="120"/>
      <c r="K95" s="120"/>
      <c r="L95" s="120"/>
      <c r="M95" s="120"/>
      <c r="N95" s="120"/>
      <c r="O95" s="120"/>
      <c r="P95" s="120"/>
      <c r="Q95" s="120"/>
      <c r="R95" s="120"/>
    </row>
    <row r="96" spans="1:18" ht="11.25">
      <c r="A96" s="120"/>
      <c r="B96" s="120"/>
      <c r="C96" s="120"/>
      <c r="D96" s="120"/>
      <c r="E96" s="120"/>
      <c r="F96" s="120"/>
      <c r="G96" s="120"/>
      <c r="H96" s="120"/>
      <c r="I96" s="120"/>
      <c r="J96" s="120"/>
      <c r="K96" s="120"/>
      <c r="L96" s="120"/>
      <c r="M96" s="120"/>
      <c r="N96" s="120"/>
      <c r="O96" s="120"/>
      <c r="P96" s="120"/>
      <c r="Q96" s="120"/>
      <c r="R96" s="120"/>
    </row>
    <row r="97" spans="1:18" ht="11.25">
      <c r="A97" s="120"/>
      <c r="B97" s="120"/>
      <c r="C97" s="120"/>
      <c r="D97" s="120"/>
      <c r="E97" s="120"/>
      <c r="F97" s="120"/>
      <c r="G97" s="120"/>
      <c r="H97" s="120"/>
      <c r="I97" s="120"/>
      <c r="J97" s="120"/>
      <c r="K97" s="120"/>
      <c r="L97" s="120"/>
      <c r="M97" s="120"/>
      <c r="N97" s="120"/>
      <c r="O97" s="120"/>
      <c r="P97" s="120"/>
      <c r="Q97" s="120"/>
      <c r="R97" s="120"/>
    </row>
    <row r="98" spans="1:18" ht="11.25">
      <c r="A98" s="120"/>
      <c r="B98" s="120"/>
      <c r="C98" s="120"/>
      <c r="D98" s="120"/>
      <c r="E98" s="120"/>
      <c r="F98" s="120"/>
      <c r="G98" s="120"/>
      <c r="H98" s="120"/>
      <c r="I98" s="120"/>
      <c r="J98" s="120"/>
      <c r="K98" s="120"/>
      <c r="L98" s="120"/>
      <c r="M98" s="120"/>
      <c r="N98" s="120"/>
      <c r="O98" s="120"/>
      <c r="P98" s="120"/>
      <c r="Q98" s="120"/>
      <c r="R98" s="120"/>
    </row>
    <row r="99" spans="1:18" ht="11.25">
      <c r="A99" s="120"/>
      <c r="B99" s="120"/>
      <c r="C99" s="120"/>
      <c r="D99" s="120"/>
      <c r="E99" s="120"/>
      <c r="F99" s="120"/>
      <c r="G99" s="120"/>
      <c r="H99" s="120"/>
      <c r="I99" s="120"/>
      <c r="J99" s="120"/>
      <c r="K99" s="120"/>
      <c r="L99" s="120"/>
      <c r="M99" s="120"/>
      <c r="N99" s="120"/>
      <c r="O99" s="120"/>
      <c r="P99" s="120"/>
      <c r="Q99" s="120"/>
      <c r="R99" s="120"/>
    </row>
    <row r="100" spans="1:18" ht="11.25">
      <c r="A100" s="120"/>
      <c r="B100" s="120"/>
      <c r="C100" s="120"/>
      <c r="D100" s="120"/>
      <c r="E100" s="120"/>
      <c r="F100" s="120"/>
      <c r="G100" s="120"/>
      <c r="H100" s="120"/>
      <c r="I100" s="120"/>
      <c r="J100" s="120"/>
      <c r="K100" s="120"/>
      <c r="L100" s="120"/>
      <c r="M100" s="120"/>
      <c r="N100" s="120"/>
      <c r="O100" s="120"/>
      <c r="P100" s="120"/>
      <c r="Q100" s="120"/>
      <c r="R100" s="120"/>
    </row>
    <row r="101" spans="1:18" ht="11.25">
      <c r="A101" s="120"/>
      <c r="B101" s="120"/>
      <c r="C101" s="120"/>
      <c r="D101" s="120"/>
      <c r="E101" s="120"/>
      <c r="F101" s="120"/>
      <c r="G101" s="120"/>
      <c r="H101" s="120"/>
      <c r="I101" s="120"/>
      <c r="J101" s="120"/>
      <c r="K101" s="120"/>
      <c r="L101" s="120"/>
      <c r="M101" s="120"/>
      <c r="N101" s="120"/>
      <c r="O101" s="120"/>
      <c r="P101" s="120"/>
      <c r="Q101" s="120"/>
      <c r="R101" s="120"/>
    </row>
    <row r="102" spans="1:18" ht="11.25">
      <c r="A102" s="120"/>
      <c r="B102" s="120"/>
      <c r="C102" s="120"/>
      <c r="D102" s="120"/>
      <c r="E102" s="120"/>
      <c r="F102" s="120"/>
      <c r="G102" s="120"/>
      <c r="H102" s="120"/>
      <c r="I102" s="120"/>
      <c r="J102" s="120"/>
      <c r="K102" s="120"/>
      <c r="L102" s="120"/>
      <c r="M102" s="120"/>
      <c r="N102" s="120"/>
      <c r="O102" s="120"/>
      <c r="P102" s="120"/>
      <c r="Q102" s="120"/>
      <c r="R102" s="120"/>
    </row>
    <row r="103" spans="1:18" ht="11.25">
      <c r="A103" s="120"/>
      <c r="B103" s="120"/>
      <c r="C103" s="120"/>
      <c r="D103" s="120"/>
      <c r="E103" s="120"/>
      <c r="F103" s="120"/>
      <c r="G103" s="120"/>
      <c r="H103" s="120"/>
      <c r="I103" s="120"/>
      <c r="J103" s="120"/>
      <c r="K103" s="120"/>
      <c r="L103" s="120"/>
      <c r="M103" s="120"/>
      <c r="N103" s="120"/>
      <c r="O103" s="120"/>
      <c r="P103" s="120"/>
      <c r="Q103" s="120"/>
      <c r="R103" s="120"/>
    </row>
    <row r="104" spans="1:18" ht="11.25">
      <c r="A104" s="120"/>
      <c r="B104" s="120"/>
      <c r="C104" s="120"/>
      <c r="D104" s="120"/>
      <c r="E104" s="120"/>
      <c r="F104" s="120"/>
      <c r="G104" s="120"/>
      <c r="H104" s="120"/>
      <c r="I104" s="120"/>
      <c r="J104" s="120"/>
      <c r="K104" s="120"/>
      <c r="L104" s="120"/>
      <c r="M104" s="120"/>
      <c r="N104" s="120"/>
      <c r="O104" s="120"/>
      <c r="P104" s="120"/>
      <c r="Q104" s="120"/>
      <c r="R104" s="120"/>
    </row>
    <row r="105" spans="1:18" ht="11.25">
      <c r="A105" s="120"/>
      <c r="B105" s="120"/>
      <c r="C105" s="120"/>
      <c r="D105" s="120"/>
      <c r="E105" s="120"/>
      <c r="F105" s="120"/>
      <c r="G105" s="120"/>
      <c r="H105" s="120"/>
      <c r="I105" s="120"/>
      <c r="J105" s="120"/>
      <c r="K105" s="120"/>
      <c r="L105" s="120"/>
      <c r="M105" s="120"/>
      <c r="N105" s="120"/>
      <c r="O105" s="120"/>
      <c r="P105" s="120"/>
      <c r="Q105" s="120"/>
      <c r="R105" s="120"/>
    </row>
    <row r="106" spans="1:18" ht="11.25">
      <c r="A106" s="120"/>
      <c r="B106" s="120"/>
      <c r="C106" s="120"/>
      <c r="D106" s="120"/>
      <c r="E106" s="120"/>
      <c r="F106" s="120"/>
      <c r="G106" s="120"/>
      <c r="H106" s="120"/>
      <c r="I106" s="120"/>
      <c r="J106" s="120"/>
      <c r="K106" s="120"/>
      <c r="L106" s="120"/>
      <c r="M106" s="120"/>
      <c r="N106" s="120"/>
      <c r="O106" s="120"/>
      <c r="P106" s="120"/>
      <c r="Q106" s="120"/>
      <c r="R106" s="120"/>
    </row>
    <row r="107" spans="1:18" ht="11.25">
      <c r="A107" s="120"/>
      <c r="B107" s="120"/>
      <c r="C107" s="120"/>
      <c r="D107" s="120"/>
      <c r="E107" s="120"/>
      <c r="F107" s="120"/>
      <c r="G107" s="120"/>
      <c r="H107" s="120"/>
      <c r="I107" s="120"/>
      <c r="J107" s="120"/>
      <c r="K107" s="120"/>
      <c r="L107" s="120"/>
      <c r="M107" s="120"/>
      <c r="N107" s="120"/>
      <c r="O107" s="120"/>
      <c r="P107" s="120"/>
      <c r="Q107" s="120"/>
      <c r="R107" s="120"/>
    </row>
    <row r="108" spans="1:18" ht="11.25">
      <c r="A108" s="120"/>
      <c r="B108" s="120"/>
      <c r="C108" s="120"/>
      <c r="D108" s="120"/>
      <c r="E108" s="120"/>
      <c r="F108" s="120"/>
      <c r="G108" s="120"/>
      <c r="H108" s="120"/>
      <c r="I108" s="120"/>
      <c r="J108" s="120"/>
      <c r="K108" s="120"/>
      <c r="L108" s="120"/>
      <c r="M108" s="120"/>
      <c r="N108" s="120"/>
      <c r="O108" s="120"/>
      <c r="P108" s="120"/>
      <c r="Q108" s="120"/>
      <c r="R108" s="120"/>
    </row>
    <row r="109" spans="1:18" ht="11.25">
      <c r="A109" s="120"/>
      <c r="B109" s="120"/>
      <c r="C109" s="120"/>
      <c r="D109" s="120"/>
      <c r="E109" s="120"/>
      <c r="F109" s="120"/>
      <c r="G109" s="120"/>
      <c r="H109" s="120"/>
      <c r="I109" s="120"/>
      <c r="J109" s="120"/>
      <c r="K109" s="120"/>
      <c r="L109" s="120"/>
      <c r="M109" s="120"/>
      <c r="N109" s="120"/>
      <c r="O109" s="120"/>
      <c r="P109" s="120"/>
      <c r="Q109" s="120"/>
      <c r="R109" s="120"/>
    </row>
    <row r="110" spans="1:18" ht="11.25">
      <c r="A110" s="120"/>
      <c r="B110" s="120"/>
      <c r="C110" s="120"/>
      <c r="D110" s="120"/>
      <c r="E110" s="120"/>
      <c r="F110" s="120"/>
      <c r="G110" s="120"/>
      <c r="H110" s="120"/>
      <c r="I110" s="120"/>
      <c r="J110" s="120"/>
      <c r="K110" s="120"/>
      <c r="L110" s="120"/>
      <c r="M110" s="120"/>
      <c r="N110" s="120"/>
      <c r="O110" s="120"/>
      <c r="P110" s="120"/>
      <c r="Q110" s="120"/>
      <c r="R110" s="120"/>
    </row>
    <row r="111" spans="1:18" ht="11.25">
      <c r="A111" s="120"/>
      <c r="B111" s="120"/>
      <c r="C111" s="120"/>
      <c r="D111" s="120"/>
      <c r="E111" s="120"/>
      <c r="F111" s="120"/>
      <c r="G111" s="120"/>
      <c r="H111" s="120"/>
      <c r="I111" s="120"/>
      <c r="J111" s="120"/>
      <c r="K111" s="120"/>
      <c r="L111" s="120"/>
      <c r="M111" s="120"/>
      <c r="N111" s="120"/>
      <c r="O111" s="120"/>
      <c r="P111" s="120"/>
      <c r="Q111" s="120"/>
      <c r="R111" s="120"/>
    </row>
    <row r="112" spans="1:18" ht="11.25">
      <c r="A112" s="120"/>
      <c r="B112" s="120"/>
      <c r="C112" s="120"/>
      <c r="D112" s="120"/>
      <c r="E112" s="120"/>
      <c r="F112" s="120"/>
      <c r="G112" s="120"/>
      <c r="H112" s="120"/>
      <c r="I112" s="120"/>
      <c r="J112" s="120"/>
      <c r="K112" s="120"/>
      <c r="L112" s="120"/>
      <c r="M112" s="120"/>
      <c r="N112" s="120"/>
      <c r="O112" s="120"/>
      <c r="P112" s="120"/>
      <c r="Q112" s="120"/>
      <c r="R112" s="120"/>
    </row>
    <row r="113" spans="1:18" ht="11.25">
      <c r="A113" s="120"/>
      <c r="B113" s="120"/>
      <c r="C113" s="120"/>
      <c r="D113" s="120"/>
      <c r="E113" s="120"/>
      <c r="F113" s="120"/>
      <c r="G113" s="120"/>
      <c r="H113" s="120"/>
      <c r="I113" s="120"/>
      <c r="J113" s="120"/>
      <c r="K113" s="120"/>
      <c r="L113" s="120"/>
      <c r="M113" s="120"/>
      <c r="N113" s="120"/>
      <c r="O113" s="120"/>
      <c r="P113" s="120"/>
      <c r="Q113" s="120"/>
      <c r="R113" s="120"/>
    </row>
    <row r="114" spans="1:18" ht="11.25">
      <c r="A114" s="120"/>
      <c r="B114" s="120"/>
      <c r="C114" s="120"/>
      <c r="D114" s="120"/>
      <c r="E114" s="120"/>
      <c r="F114" s="120"/>
      <c r="G114" s="120"/>
      <c r="H114" s="120"/>
      <c r="I114" s="120"/>
      <c r="J114" s="120"/>
      <c r="K114" s="120"/>
      <c r="L114" s="120"/>
      <c r="M114" s="120"/>
      <c r="N114" s="120"/>
      <c r="O114" s="120"/>
      <c r="P114" s="120"/>
      <c r="Q114" s="120"/>
      <c r="R114" s="120"/>
    </row>
    <row r="115" spans="1:18" ht="11.25">
      <c r="A115" s="120"/>
      <c r="B115" s="120"/>
      <c r="C115" s="120"/>
      <c r="D115" s="120"/>
      <c r="E115" s="120"/>
      <c r="F115" s="120"/>
      <c r="G115" s="120"/>
      <c r="H115" s="120"/>
      <c r="I115" s="120"/>
      <c r="J115" s="120"/>
      <c r="K115" s="120"/>
      <c r="L115" s="120"/>
      <c r="M115" s="120"/>
      <c r="N115" s="120"/>
      <c r="O115" s="120"/>
      <c r="P115" s="120"/>
      <c r="Q115" s="120"/>
      <c r="R115" s="120"/>
    </row>
    <row r="116" spans="1:18" ht="11.25">
      <c r="A116" s="120"/>
      <c r="B116" s="120"/>
      <c r="C116" s="120"/>
      <c r="D116" s="120"/>
      <c r="E116" s="120"/>
      <c r="F116" s="120"/>
      <c r="G116" s="120"/>
      <c r="H116" s="120"/>
      <c r="I116" s="120"/>
      <c r="J116" s="120"/>
      <c r="K116" s="120"/>
      <c r="L116" s="120"/>
      <c r="M116" s="120"/>
      <c r="N116" s="120"/>
      <c r="O116" s="120"/>
      <c r="P116" s="120"/>
      <c r="Q116" s="120"/>
      <c r="R116" s="120"/>
    </row>
    <row r="117" spans="1:18" ht="11.25">
      <c r="A117" s="120"/>
      <c r="B117" s="120"/>
      <c r="C117" s="120"/>
      <c r="D117" s="120"/>
      <c r="E117" s="120"/>
      <c r="F117" s="120"/>
      <c r="G117" s="120"/>
      <c r="H117" s="120"/>
      <c r="I117" s="120"/>
      <c r="J117" s="120"/>
      <c r="K117" s="120"/>
      <c r="L117" s="120"/>
      <c r="M117" s="120"/>
      <c r="N117" s="120"/>
      <c r="O117" s="120"/>
      <c r="P117" s="120"/>
      <c r="Q117" s="120"/>
      <c r="R117" s="120"/>
    </row>
    <row r="118" spans="1:18" ht="11.25">
      <c r="A118" s="120"/>
      <c r="B118" s="120"/>
      <c r="C118" s="120"/>
      <c r="D118" s="120"/>
      <c r="E118" s="120"/>
      <c r="F118" s="120"/>
      <c r="G118" s="120"/>
      <c r="H118" s="120"/>
      <c r="I118" s="120"/>
      <c r="J118" s="120"/>
      <c r="K118" s="120"/>
      <c r="L118" s="120"/>
      <c r="M118" s="120"/>
      <c r="N118" s="120"/>
      <c r="O118" s="120"/>
      <c r="P118" s="120"/>
      <c r="Q118" s="120"/>
      <c r="R118" s="120"/>
    </row>
    <row r="119" spans="1:18" ht="11.25">
      <c r="A119" s="120"/>
      <c r="B119" s="120"/>
      <c r="C119" s="120"/>
      <c r="D119" s="120"/>
      <c r="E119" s="120"/>
      <c r="F119" s="120"/>
      <c r="G119" s="120"/>
      <c r="H119" s="120"/>
      <c r="I119" s="120"/>
      <c r="J119" s="120"/>
      <c r="K119" s="120"/>
      <c r="L119" s="120"/>
      <c r="M119" s="120"/>
      <c r="N119" s="120"/>
      <c r="O119" s="120"/>
      <c r="P119" s="120"/>
      <c r="Q119" s="120"/>
      <c r="R119" s="120"/>
    </row>
    <row r="120" spans="1:18" ht="11.25">
      <c r="A120" s="120"/>
      <c r="B120" s="120"/>
      <c r="C120" s="120"/>
      <c r="D120" s="120"/>
      <c r="E120" s="120"/>
      <c r="F120" s="120"/>
      <c r="G120" s="120"/>
      <c r="H120" s="120"/>
      <c r="I120" s="120"/>
      <c r="J120" s="120"/>
      <c r="K120" s="120"/>
      <c r="L120" s="120"/>
      <c r="M120" s="120"/>
      <c r="N120" s="120"/>
      <c r="O120" s="120"/>
      <c r="P120" s="120"/>
      <c r="Q120" s="120"/>
      <c r="R120" s="120"/>
    </row>
    <row r="121" spans="1:18" ht="11.25">
      <c r="A121" s="120"/>
      <c r="B121" s="120"/>
      <c r="C121" s="120"/>
      <c r="D121" s="120"/>
      <c r="E121" s="120"/>
      <c r="F121" s="120"/>
      <c r="G121" s="120"/>
      <c r="H121" s="120"/>
      <c r="I121" s="120"/>
      <c r="J121" s="120"/>
      <c r="K121" s="120"/>
      <c r="L121" s="120"/>
      <c r="M121" s="120"/>
      <c r="N121" s="120"/>
      <c r="O121" s="120"/>
      <c r="P121" s="120"/>
      <c r="Q121" s="120"/>
      <c r="R121" s="120"/>
    </row>
    <row r="122" spans="1:18" ht="11.25">
      <c r="A122" s="120"/>
      <c r="B122" s="120"/>
      <c r="C122" s="120"/>
      <c r="D122" s="120"/>
      <c r="E122" s="120"/>
      <c r="F122" s="120"/>
      <c r="G122" s="120"/>
      <c r="H122" s="120"/>
      <c r="I122" s="120"/>
      <c r="J122" s="120"/>
      <c r="K122" s="120"/>
      <c r="L122" s="120"/>
      <c r="M122" s="120"/>
      <c r="N122" s="120"/>
      <c r="O122" s="120"/>
      <c r="P122" s="120"/>
      <c r="Q122" s="120"/>
      <c r="R122" s="120"/>
    </row>
    <row r="123" spans="1:18" ht="11.25">
      <c r="A123" s="120"/>
      <c r="B123" s="120"/>
      <c r="C123" s="120"/>
      <c r="D123" s="120"/>
      <c r="E123" s="120"/>
      <c r="F123" s="120"/>
      <c r="G123" s="120"/>
      <c r="H123" s="120"/>
      <c r="I123" s="120"/>
      <c r="J123" s="120"/>
      <c r="K123" s="120"/>
      <c r="L123" s="120"/>
      <c r="M123" s="120"/>
      <c r="N123" s="120"/>
      <c r="O123" s="120"/>
      <c r="P123" s="120"/>
      <c r="Q123" s="120"/>
      <c r="R123" s="120"/>
    </row>
    <row r="124" spans="1:18" ht="11.25">
      <c r="A124" s="120"/>
      <c r="B124" s="120"/>
      <c r="C124" s="120"/>
      <c r="D124" s="120"/>
      <c r="E124" s="120"/>
      <c r="F124" s="120"/>
      <c r="G124" s="120"/>
      <c r="H124" s="120"/>
      <c r="I124" s="120"/>
      <c r="J124" s="120"/>
      <c r="K124" s="120"/>
      <c r="L124" s="120"/>
      <c r="M124" s="120"/>
      <c r="N124" s="120"/>
      <c r="O124" s="120"/>
      <c r="P124" s="120"/>
      <c r="Q124" s="120"/>
      <c r="R124" s="120"/>
    </row>
    <row r="125" spans="1:18" ht="11.25">
      <c r="A125" s="120"/>
      <c r="B125" s="120"/>
      <c r="C125" s="120"/>
      <c r="D125" s="120"/>
      <c r="E125" s="120"/>
      <c r="F125" s="120"/>
      <c r="G125" s="120"/>
      <c r="H125" s="120"/>
      <c r="I125" s="120"/>
      <c r="J125" s="120"/>
      <c r="K125" s="120"/>
      <c r="L125" s="120"/>
      <c r="M125" s="120"/>
      <c r="N125" s="120"/>
      <c r="O125" s="120"/>
      <c r="P125" s="120"/>
      <c r="Q125" s="120"/>
      <c r="R125" s="120"/>
    </row>
    <row r="126" spans="1:18" ht="11.25">
      <c r="A126" s="120"/>
      <c r="B126" s="120"/>
      <c r="C126" s="120"/>
      <c r="D126" s="120"/>
      <c r="E126" s="120"/>
      <c r="F126" s="120"/>
      <c r="G126" s="120"/>
      <c r="H126" s="120"/>
      <c r="I126" s="120"/>
      <c r="J126" s="120"/>
      <c r="K126" s="120"/>
      <c r="L126" s="120"/>
      <c r="M126" s="120"/>
      <c r="N126" s="120"/>
      <c r="O126" s="120"/>
      <c r="P126" s="120"/>
      <c r="Q126" s="120"/>
      <c r="R126" s="120"/>
    </row>
    <row r="127" spans="1:18" ht="11.25">
      <c r="A127" s="120"/>
      <c r="B127" s="120"/>
      <c r="C127" s="120"/>
      <c r="D127" s="120"/>
      <c r="E127" s="120"/>
      <c r="F127" s="120"/>
      <c r="G127" s="120"/>
      <c r="H127" s="120"/>
      <c r="I127" s="120"/>
      <c r="J127" s="120"/>
      <c r="K127" s="120"/>
      <c r="L127" s="120"/>
      <c r="M127" s="120"/>
      <c r="N127" s="120"/>
      <c r="O127" s="120"/>
      <c r="P127" s="120"/>
      <c r="Q127" s="120"/>
      <c r="R127" s="120"/>
    </row>
  </sheetData>
  <mergeCells count="14">
    <mergeCell ref="A1:R1"/>
    <mergeCell ref="A2:R3"/>
    <mergeCell ref="A4:R5"/>
    <mergeCell ref="A6:R6"/>
    <mergeCell ref="A7:R7"/>
    <mergeCell ref="B11:Q15"/>
    <mergeCell ref="A64:R64"/>
    <mergeCell ref="A29:R29"/>
    <mergeCell ref="F86:Q88"/>
    <mergeCell ref="F91:Q93"/>
    <mergeCell ref="F66:Q68"/>
    <mergeCell ref="F71:Q73"/>
    <mergeCell ref="F76:Q78"/>
    <mergeCell ref="F81:Q83"/>
  </mergeCells>
  <hyperlinks>
    <hyperlink ref="A6" r:id="rId1" display="bthieke@twcny.rr.com"/>
  </hyperlinks>
  <printOptions/>
  <pageMargins left="0.75" right="0.75" top="1" bottom="1" header="0.5" footer="0.5"/>
  <pageSetup horizontalDpi="600" verticalDpi="600" orientation="portrait" r:id="rId3"/>
  <drawing r:id="rId2"/>
</worksheet>
</file>

<file path=xl/worksheets/sheet5.xml><?xml version="1.0" encoding="utf-8"?>
<worksheet xmlns="http://schemas.openxmlformats.org/spreadsheetml/2006/main" xmlns:r="http://schemas.openxmlformats.org/officeDocument/2006/relationships">
  <dimension ref="A1:R73"/>
  <sheetViews>
    <sheetView tabSelected="1" workbookViewId="0" topLeftCell="A1">
      <selection activeCell="U34" sqref="U34"/>
    </sheetView>
  </sheetViews>
  <sheetFormatPr defaultColWidth="9.33203125" defaultRowHeight="11.25"/>
  <sheetData>
    <row r="1" spans="9:15" ht="11.25">
      <c r="I1" t="s">
        <v>85</v>
      </c>
      <c r="O1">
        <v>2008</v>
      </c>
    </row>
    <row r="2" spans="7:9" ht="11.25">
      <c r="G2" t="s">
        <v>26</v>
      </c>
      <c r="I2">
        <v>9</v>
      </c>
    </row>
    <row r="4" spans="4:17" ht="11.25">
      <c r="D4" t="s">
        <v>0</v>
      </c>
      <c r="N4" t="s">
        <v>1</v>
      </c>
      <c r="P4" t="s">
        <v>2</v>
      </c>
      <c r="Q4" t="s">
        <v>41</v>
      </c>
    </row>
    <row r="5" spans="1:18" ht="11.25">
      <c r="A5" t="s">
        <v>40</v>
      </c>
      <c r="B5" t="s">
        <v>3</v>
      </c>
      <c r="C5" t="s">
        <v>4</v>
      </c>
      <c r="D5" t="s">
        <v>5</v>
      </c>
      <c r="E5" t="s">
        <v>6</v>
      </c>
      <c r="F5" t="s">
        <v>7</v>
      </c>
      <c r="G5" t="s">
        <v>8</v>
      </c>
      <c r="H5" t="s">
        <v>9</v>
      </c>
      <c r="I5" t="s">
        <v>10</v>
      </c>
      <c r="J5" t="s">
        <v>28</v>
      </c>
      <c r="K5" t="s">
        <v>11</v>
      </c>
      <c r="L5" t="s">
        <v>29</v>
      </c>
      <c r="M5" t="s">
        <v>12</v>
      </c>
      <c r="N5" t="s">
        <v>13</v>
      </c>
      <c r="O5" t="s">
        <v>14</v>
      </c>
      <c r="P5" t="s">
        <v>15</v>
      </c>
      <c r="Q5" t="s">
        <v>15</v>
      </c>
      <c r="R5" t="s">
        <v>16</v>
      </c>
    </row>
    <row r="6" spans="1:18" ht="11.25">
      <c r="A6">
        <f ca="1">(IF(CELL("TYPE",Data!B6)="B","",+Data!B6))</f>
        <v>19</v>
      </c>
      <c r="B6" t="str">
        <f ca="1">(IF(CELL("TYPE",Data!A6)="B","",+Data!A6))</f>
        <v>Taylor Austin</v>
      </c>
      <c r="C6">
        <f>(Data!C6+Data!AA6)</f>
        <v>9</v>
      </c>
      <c r="D6">
        <f>(Data!D6+Data!AB6)</f>
        <v>15</v>
      </c>
      <c r="E6">
        <f>(Data!E6+Data!AC6)</f>
        <v>0</v>
      </c>
      <c r="F6">
        <f>(Data!F6+Data!AD6)</f>
        <v>1</v>
      </c>
      <c r="G6">
        <f>(Data!G6+Data!AE6)</f>
        <v>0</v>
      </c>
      <c r="H6">
        <f>(Data!H6+Data!AF6)</f>
        <v>0</v>
      </c>
      <c r="I6">
        <f>(Data!I6+Data!AG6)</f>
        <v>0</v>
      </c>
      <c r="J6">
        <f>(Data!J6+Data!AH6)</f>
        <v>0</v>
      </c>
      <c r="K6">
        <f>(Data!K6+Data!AI6)</f>
        <v>2</v>
      </c>
      <c r="L6">
        <f>(Data!L6+Data!AJ6)</f>
        <v>13</v>
      </c>
      <c r="M6">
        <f>(Data!M6+Data!AK6)</f>
        <v>0</v>
      </c>
      <c r="N6">
        <f>(Data!N6+Data!AL6)</f>
        <v>0</v>
      </c>
      <c r="O6">
        <f>(Data!O6+Data!AM6)</f>
        <v>0</v>
      </c>
      <c r="P6">
        <f>IF(ISERR((F6+K6+N6)/(D6+K6+M6)),0,((F6+K6+N6)/(D6+K6+M6)))</f>
        <v>0.17647058823529413</v>
      </c>
      <c r="Q6">
        <f>IF(ISERR((((F6-(G6+H6+I6))+(G6*2)+(H6*3)+(I6*4))/D6)),0,((((F6-(G6+H6+I6))+(G6*2)+(H6*3)+(I6*4))/D6)))</f>
        <v>0.06666666666666667</v>
      </c>
      <c r="R6">
        <f>IF(ISERR(F6/D6),0,(F6/D6))</f>
        <v>0.06666666666666667</v>
      </c>
    </row>
    <row r="7" spans="1:18" ht="11.25">
      <c r="A7">
        <f ca="1">(IF(CELL("TYPE",Data!B7)="B","",+Data!B7))</f>
        <v>6</v>
      </c>
      <c r="B7" t="str">
        <f ca="1">(IF(CELL("TYPE",Data!A7)="B","",+Data!A7))</f>
        <v>Steve Baker</v>
      </c>
      <c r="C7">
        <f>(Data!C7+Data!AA7)</f>
        <v>9</v>
      </c>
      <c r="D7">
        <f>(Data!D7+Data!AB7)</f>
        <v>13</v>
      </c>
      <c r="E7">
        <f>(Data!E7+Data!AC7)</f>
        <v>4</v>
      </c>
      <c r="F7">
        <f>(Data!F7+Data!AD7)</f>
        <v>2</v>
      </c>
      <c r="G7">
        <f>(Data!G7+Data!AE7)</f>
        <v>1</v>
      </c>
      <c r="H7">
        <f>(Data!H7+Data!AF7)</f>
        <v>0</v>
      </c>
      <c r="I7">
        <f>(Data!I7+Data!AG7)</f>
        <v>0</v>
      </c>
      <c r="J7">
        <f>(Data!J7+Data!AH7)</f>
        <v>0</v>
      </c>
      <c r="K7">
        <f>(Data!K7+Data!AI7)</f>
        <v>6</v>
      </c>
      <c r="L7">
        <f>(Data!L7+Data!AJ7)</f>
        <v>4</v>
      </c>
      <c r="M7">
        <f>(Data!M7+Data!AK7)</f>
        <v>0</v>
      </c>
      <c r="N7">
        <f>(Data!N7+Data!AL7)</f>
        <v>0</v>
      </c>
      <c r="O7">
        <f>(Data!O7+Data!AM7)</f>
        <v>0</v>
      </c>
      <c r="P7">
        <f aca="true" t="shared" si="0" ref="P7:P25">IF(ISERR((F7+K7+N7)/(D7+K7+M7)),0,((F7+K7+N7)/(D7+K7+M7)))</f>
        <v>0.42105263157894735</v>
      </c>
      <c r="Q7">
        <f aca="true" t="shared" si="1" ref="Q7:Q25">IF(ISERR((((F7-(G7+H7+I7))+(G7*2)+(H7*3)+(I7*4))/D7)),0,((((F7-(G7+H7+I7))+(G7*2)+(H7*3)+(I7*4))/D7)))</f>
        <v>0.23076923076923078</v>
      </c>
      <c r="R7">
        <f aca="true" t="shared" si="2" ref="R7:R25">IF(ISERR(F7/D7),0,(F7/D7))</f>
        <v>0.15384615384615385</v>
      </c>
    </row>
    <row r="8" spans="1:18" ht="11.25">
      <c r="A8">
        <f ca="1">(IF(CELL("TYPE",Data!B8)="B","",+Data!B8))</f>
        <v>24</v>
      </c>
      <c r="B8" t="str">
        <f ca="1">(IF(CELL("TYPE",Data!A8)="B","",+Data!A8))</f>
        <v>Jerome Bryant</v>
      </c>
      <c r="C8">
        <f>(Data!C8+Data!AA8)</f>
        <v>9</v>
      </c>
      <c r="D8">
        <f>(Data!D8+Data!AB8)</f>
        <v>10</v>
      </c>
      <c r="E8">
        <f>(Data!E8+Data!AC8)</f>
        <v>4</v>
      </c>
      <c r="F8">
        <f>(Data!F8+Data!AD8)</f>
        <v>1</v>
      </c>
      <c r="G8">
        <f>(Data!G8+Data!AE8)</f>
        <v>1</v>
      </c>
      <c r="H8">
        <f>(Data!H8+Data!AF8)</f>
        <v>0</v>
      </c>
      <c r="I8">
        <f>(Data!I8+Data!AG8)</f>
        <v>0</v>
      </c>
      <c r="J8">
        <f>(Data!J8+Data!AH8)</f>
        <v>7</v>
      </c>
      <c r="K8">
        <f>(Data!K8+Data!AI8)</f>
        <v>9</v>
      </c>
      <c r="L8">
        <f>(Data!L8+Data!AJ8)</f>
        <v>6</v>
      </c>
      <c r="M8">
        <f>(Data!M8+Data!AK8)</f>
        <v>0</v>
      </c>
      <c r="N8">
        <f>(Data!N8+Data!AL8)</f>
        <v>0</v>
      </c>
      <c r="O8">
        <f>(Data!O8+Data!AM8)</f>
        <v>3</v>
      </c>
      <c r="P8">
        <f t="shared" si="0"/>
        <v>0.5263157894736842</v>
      </c>
      <c r="Q8">
        <f t="shared" si="1"/>
        <v>0.2</v>
      </c>
      <c r="R8">
        <f t="shared" si="2"/>
        <v>0.1</v>
      </c>
    </row>
    <row r="9" spans="1:18" ht="11.25">
      <c r="A9">
        <f ca="1">(IF(CELL("TYPE",Data!B9)="B","",+Data!B9))</f>
        <v>16</v>
      </c>
      <c r="B9" t="str">
        <f ca="1">(IF(CELL("TYPE",Data!A9)="B","",+Data!A9))</f>
        <v>Michael Cariseo</v>
      </c>
      <c r="C9">
        <f>(Data!C9+Data!AA9)</f>
        <v>8</v>
      </c>
      <c r="D9">
        <f>(Data!D9+Data!AB9)</f>
        <v>17</v>
      </c>
      <c r="E9">
        <f>(Data!E9+Data!AC9)</f>
        <v>9</v>
      </c>
      <c r="F9">
        <f>(Data!F9+Data!AD9)</f>
        <v>8</v>
      </c>
      <c r="G9">
        <f>(Data!G9+Data!AE9)</f>
        <v>2</v>
      </c>
      <c r="H9">
        <f>(Data!H9+Data!AF9)</f>
        <v>0</v>
      </c>
      <c r="I9">
        <f>(Data!I9+Data!AG9)</f>
        <v>0</v>
      </c>
      <c r="J9">
        <f>(Data!J9+Data!AH9)</f>
        <v>2</v>
      </c>
      <c r="K9">
        <f>(Data!K9+Data!AI9)</f>
        <v>2</v>
      </c>
      <c r="L9">
        <f>(Data!L9+Data!AJ9)</f>
        <v>3</v>
      </c>
      <c r="M9">
        <f>(Data!M9+Data!AK9)</f>
        <v>0</v>
      </c>
      <c r="N9">
        <f>(Data!N9+Data!AL9)</f>
        <v>0</v>
      </c>
      <c r="O9">
        <f>(Data!O9+Data!AM9)</f>
        <v>4</v>
      </c>
      <c r="P9">
        <f t="shared" si="0"/>
        <v>0.5263157894736842</v>
      </c>
      <c r="Q9">
        <f t="shared" si="1"/>
        <v>0.5882352941176471</v>
      </c>
      <c r="R9">
        <f t="shared" si="2"/>
        <v>0.47058823529411764</v>
      </c>
    </row>
    <row r="10" spans="1:18" ht="11.25">
      <c r="A10">
        <f ca="1">(IF(CELL("TYPE",Data!B10)="B","",+Data!B10))</f>
        <v>62</v>
      </c>
      <c r="B10" t="str">
        <f ca="1">(IF(CELL("TYPE",Data!A10)="B","",+Data!A10))</f>
        <v>Anthony Dunn</v>
      </c>
      <c r="C10">
        <f>(Data!C10+Data!AA10)</f>
        <v>9</v>
      </c>
      <c r="D10">
        <f>(Data!D10+Data!AB10)</f>
        <v>19</v>
      </c>
      <c r="E10">
        <f>(Data!E10+Data!AC10)</f>
        <v>9</v>
      </c>
      <c r="F10">
        <f>(Data!F10+Data!AD10)</f>
        <v>9</v>
      </c>
      <c r="G10">
        <f>(Data!G10+Data!AE10)</f>
        <v>1</v>
      </c>
      <c r="H10">
        <f>(Data!H10+Data!AF10)</f>
        <v>0</v>
      </c>
      <c r="I10">
        <f>(Data!I10+Data!AG10)</f>
        <v>0</v>
      </c>
      <c r="J10">
        <f>(Data!J10+Data!AH10)</f>
        <v>6</v>
      </c>
      <c r="K10">
        <f>(Data!K10+Data!AI10)</f>
        <v>1</v>
      </c>
      <c r="L10">
        <f>(Data!L10+Data!AJ10)</f>
        <v>1</v>
      </c>
      <c r="M10">
        <f>(Data!M10+Data!AK10)</f>
        <v>0</v>
      </c>
      <c r="N10">
        <f>(Data!N10+Data!AL10)</f>
        <v>1</v>
      </c>
      <c r="O10">
        <f>(Data!O10+Data!AM10)</f>
        <v>5</v>
      </c>
      <c r="P10">
        <f t="shared" si="0"/>
        <v>0.55</v>
      </c>
      <c r="Q10">
        <f t="shared" si="1"/>
        <v>0.5263157894736842</v>
      </c>
      <c r="R10">
        <f t="shared" si="2"/>
        <v>0.47368421052631576</v>
      </c>
    </row>
    <row r="11" spans="1:18" ht="11.25">
      <c r="A11">
        <f ca="1">(IF(CELL("TYPE",Data!B11)="B","",+Data!B11))</f>
      </c>
      <c r="B11" t="str">
        <f ca="1">(IF(CELL("TYPE",Data!A11)="B","",+Data!A11))</f>
        <v>Joe Emmi</v>
      </c>
      <c r="C11">
        <f>(Data!C11+Data!AA11)</f>
        <v>1</v>
      </c>
      <c r="D11">
        <f>(Data!D11+Data!AB11)</f>
        <v>1</v>
      </c>
      <c r="E11">
        <f>(Data!E11+Data!AC11)</f>
        <v>0</v>
      </c>
      <c r="F11">
        <f>(Data!F11+Data!AD11)</f>
        <v>0</v>
      </c>
      <c r="G11">
        <f>(Data!G11+Data!AE11)</f>
        <v>0</v>
      </c>
      <c r="H11">
        <f>(Data!H11+Data!AF11)</f>
        <v>0</v>
      </c>
      <c r="I11">
        <f>(Data!I11+Data!AG11)</f>
        <v>0</v>
      </c>
      <c r="J11">
        <f>(Data!J11+Data!AH11)</f>
        <v>0</v>
      </c>
      <c r="K11">
        <f>(Data!K11+Data!AI11)</f>
        <v>0</v>
      </c>
      <c r="L11">
        <f>(Data!L11+Data!AJ11)</f>
        <v>0</v>
      </c>
      <c r="M11">
        <f>(Data!M11+Data!AK11)</f>
        <v>0</v>
      </c>
      <c r="N11">
        <f>(Data!N11+Data!AL11)</f>
        <v>0</v>
      </c>
      <c r="O11">
        <f>(Data!O11+Data!AM11)</f>
        <v>0</v>
      </c>
      <c r="P11">
        <f t="shared" si="0"/>
        <v>0</v>
      </c>
      <c r="Q11">
        <f t="shared" si="1"/>
        <v>0</v>
      </c>
      <c r="R11">
        <f t="shared" si="2"/>
        <v>0</v>
      </c>
    </row>
    <row r="12" spans="1:18" ht="11.25">
      <c r="A12">
        <f ca="1">(IF(CELL("TYPE",Data!B12)="B","",+Data!B12))</f>
        <v>10</v>
      </c>
      <c r="B12" t="str">
        <f ca="1">(IF(CELL("TYPE",Data!A12)="B","",+Data!A12))</f>
        <v>Alex Hatem</v>
      </c>
      <c r="C12">
        <f>(Data!C12+Data!AA12)</f>
        <v>9</v>
      </c>
      <c r="D12">
        <f>(Data!D12+Data!AB12)</f>
        <v>16</v>
      </c>
      <c r="E12">
        <f>(Data!E12+Data!AC12)</f>
        <v>3</v>
      </c>
      <c r="F12">
        <f>(Data!F12+Data!AD12)</f>
        <v>3</v>
      </c>
      <c r="G12">
        <f>(Data!G12+Data!AE12)</f>
        <v>0</v>
      </c>
      <c r="H12">
        <f>(Data!H12+Data!AF12)</f>
        <v>1</v>
      </c>
      <c r="I12">
        <f>(Data!I12+Data!AG12)</f>
        <v>0</v>
      </c>
      <c r="J12">
        <f>(Data!J12+Data!AH12)</f>
        <v>3</v>
      </c>
      <c r="K12">
        <f>(Data!K12+Data!AI12)</f>
        <v>2</v>
      </c>
      <c r="L12">
        <f>(Data!L12+Data!AJ12)</f>
        <v>6</v>
      </c>
      <c r="M12">
        <f>(Data!M12+Data!AK12)</f>
        <v>0</v>
      </c>
      <c r="N12">
        <f>(Data!N12+Data!AL12)</f>
        <v>1</v>
      </c>
      <c r="O12">
        <f>(Data!O12+Data!AM12)</f>
        <v>0</v>
      </c>
      <c r="P12">
        <f t="shared" si="0"/>
        <v>0.3333333333333333</v>
      </c>
      <c r="Q12">
        <f t="shared" si="1"/>
        <v>0.3125</v>
      </c>
      <c r="R12">
        <f t="shared" si="2"/>
        <v>0.1875</v>
      </c>
    </row>
    <row r="13" spans="1:18" ht="11.25">
      <c r="A13">
        <f ca="1">(IF(CELL("TYPE",Data!B13)="B","",+Data!B13))</f>
        <v>33</v>
      </c>
      <c r="B13" t="str">
        <f ca="1">(IF(CELL("TYPE",Data!A13)="B","",+Data!A13))</f>
        <v>Zach Marsh</v>
      </c>
      <c r="C13">
        <f>(Data!C13+Data!AA13)</f>
        <v>9</v>
      </c>
      <c r="D13">
        <f>(Data!D13+Data!AB13)</f>
        <v>13</v>
      </c>
      <c r="E13">
        <f>(Data!E13+Data!AC13)</f>
        <v>2</v>
      </c>
      <c r="F13">
        <f>(Data!F13+Data!AD13)</f>
        <v>2</v>
      </c>
      <c r="G13">
        <f>(Data!G13+Data!AE13)</f>
        <v>0</v>
      </c>
      <c r="H13">
        <f>(Data!H13+Data!AF13)</f>
        <v>0</v>
      </c>
      <c r="I13">
        <f>(Data!I13+Data!AG13)</f>
        <v>0</v>
      </c>
      <c r="J13">
        <f>(Data!J13+Data!AH13)</f>
        <v>1</v>
      </c>
      <c r="K13">
        <f>(Data!K13+Data!AI13)</f>
        <v>5</v>
      </c>
      <c r="L13">
        <f>(Data!L13+Data!AJ13)</f>
        <v>7</v>
      </c>
      <c r="M13">
        <f>(Data!M13+Data!AK13)</f>
        <v>0</v>
      </c>
      <c r="N13">
        <f>(Data!N13+Data!AL13)</f>
        <v>0</v>
      </c>
      <c r="O13">
        <f>(Data!O13+Data!AM13)</f>
        <v>1</v>
      </c>
      <c r="P13">
        <f t="shared" si="0"/>
        <v>0.3888888888888889</v>
      </c>
      <c r="Q13">
        <f t="shared" si="1"/>
        <v>0.15384615384615385</v>
      </c>
      <c r="R13">
        <f t="shared" si="2"/>
        <v>0.15384615384615385</v>
      </c>
    </row>
    <row r="14" spans="1:18" ht="11.25">
      <c r="A14">
        <f ca="1">(IF(CELL("TYPE",Data!B14)="B","",+Data!B14))</f>
        <v>7</v>
      </c>
      <c r="B14" t="str">
        <f ca="1">(IF(CELL("TYPE",Data!A14)="B","",+Data!A14))</f>
        <v>Josh Paduano</v>
      </c>
      <c r="C14">
        <f>(Data!C14+Data!AA14)</f>
        <v>9</v>
      </c>
      <c r="D14">
        <f>(Data!D14+Data!AB14)</f>
        <v>20</v>
      </c>
      <c r="E14">
        <f>(Data!E14+Data!AC14)</f>
        <v>7</v>
      </c>
      <c r="F14">
        <f>(Data!F14+Data!AD14)</f>
        <v>4</v>
      </c>
      <c r="G14">
        <f>(Data!G14+Data!AE14)</f>
        <v>0</v>
      </c>
      <c r="H14">
        <f>(Data!H14+Data!AF14)</f>
        <v>0</v>
      </c>
      <c r="I14">
        <f>(Data!I14+Data!AG14)</f>
        <v>0</v>
      </c>
      <c r="J14">
        <f>(Data!J14+Data!AH14)</f>
        <v>7</v>
      </c>
      <c r="K14">
        <f>(Data!K14+Data!AI14)</f>
        <v>3</v>
      </c>
      <c r="L14">
        <f>(Data!L14+Data!AJ14)</f>
        <v>1</v>
      </c>
      <c r="M14">
        <f>(Data!M14+Data!AK14)</f>
        <v>0</v>
      </c>
      <c r="N14">
        <f>(Data!N14+Data!AL14)</f>
        <v>0</v>
      </c>
      <c r="O14">
        <f>(Data!O14+Data!AM14)</f>
        <v>2</v>
      </c>
      <c r="P14">
        <f>IF(ISERR((F14+K14+N14)/(D14+K14+M14)),0,((F14+K14+N14)/(D14+K14+M14)))</f>
        <v>0.30434782608695654</v>
      </c>
      <c r="Q14">
        <f t="shared" si="1"/>
        <v>0.2</v>
      </c>
      <c r="R14">
        <f t="shared" si="2"/>
        <v>0.2</v>
      </c>
    </row>
    <row r="15" spans="1:18" ht="11.25">
      <c r="A15">
        <f ca="1">(IF(CELL("TYPE",Data!B15)="B","",+Data!B15))</f>
        <v>22</v>
      </c>
      <c r="B15" t="str">
        <f ca="1">(IF(CELL("TYPE",Data!A15)="B","",+Data!A15))</f>
        <v>Colin Russell</v>
      </c>
      <c r="C15">
        <f>(Data!C15+Data!AA15)</f>
        <v>9</v>
      </c>
      <c r="D15">
        <f>(Data!D15+Data!AB15)</f>
        <v>15</v>
      </c>
      <c r="E15">
        <f>(Data!E15+Data!AC15)</f>
        <v>2</v>
      </c>
      <c r="F15">
        <f>(Data!F15+Data!AD15)</f>
        <v>1</v>
      </c>
      <c r="G15">
        <f>(Data!G15+Data!AE15)</f>
        <v>0</v>
      </c>
      <c r="H15">
        <f>(Data!H15+Data!AF15)</f>
        <v>0</v>
      </c>
      <c r="I15">
        <f>(Data!I15+Data!AG15)</f>
        <v>0</v>
      </c>
      <c r="J15">
        <f>(Data!J15+Data!AH15)</f>
        <v>1</v>
      </c>
      <c r="K15">
        <f>(Data!K15+Data!AI15)</f>
        <v>3</v>
      </c>
      <c r="L15">
        <f>(Data!L15+Data!AJ15)</f>
        <v>12</v>
      </c>
      <c r="M15">
        <f>(Data!M15+Data!AK15)</f>
        <v>0</v>
      </c>
      <c r="N15">
        <f>(Data!N15+Data!AL15)</f>
        <v>0</v>
      </c>
      <c r="O15">
        <f>(Data!O15+Data!AM15)</f>
        <v>3</v>
      </c>
      <c r="P15">
        <f t="shared" si="0"/>
        <v>0.2222222222222222</v>
      </c>
      <c r="Q15">
        <f t="shared" si="1"/>
        <v>0.06666666666666667</v>
      </c>
      <c r="R15">
        <f t="shared" si="2"/>
        <v>0.06666666666666667</v>
      </c>
    </row>
    <row r="16" spans="1:18" ht="11.25">
      <c r="A16">
        <f ca="1">(IF(CELL("TYPE",Data!B16)="B","",+Data!B16))</f>
        <v>55</v>
      </c>
      <c r="B16" t="str">
        <f ca="1">(IF(CELL("TYPE",Data!A16)="B","",+Data!A16))</f>
        <v>Kenny Schunck</v>
      </c>
      <c r="C16">
        <f>(Data!C16+Data!AA16)</f>
        <v>7</v>
      </c>
      <c r="D16">
        <f>(Data!D16+Data!AB16)</f>
        <v>13</v>
      </c>
      <c r="E16">
        <f>(Data!E16+Data!AC16)</f>
        <v>6</v>
      </c>
      <c r="F16">
        <f>(Data!F16+Data!AD16)</f>
        <v>8</v>
      </c>
      <c r="G16">
        <f>(Data!G16+Data!AE16)</f>
        <v>2</v>
      </c>
      <c r="H16">
        <f>(Data!H16+Data!AF16)</f>
        <v>0</v>
      </c>
      <c r="I16">
        <f>(Data!I16+Data!AG16)</f>
        <v>0</v>
      </c>
      <c r="J16">
        <f>(Data!J16+Data!AH16)</f>
        <v>1</v>
      </c>
      <c r="K16">
        <f>(Data!K16+Data!AI16)</f>
        <v>1</v>
      </c>
      <c r="L16">
        <f>(Data!L16+Data!AJ16)</f>
        <v>3</v>
      </c>
      <c r="M16">
        <f>(Data!M16+Data!AK16)</f>
        <v>0</v>
      </c>
      <c r="N16">
        <f>(Data!N16+Data!AL16)</f>
        <v>1</v>
      </c>
      <c r="O16">
        <f>(Data!O16+Data!AM16)</f>
        <v>9</v>
      </c>
      <c r="P16">
        <f t="shared" si="0"/>
        <v>0.7142857142857143</v>
      </c>
      <c r="Q16">
        <f t="shared" si="1"/>
        <v>0.7692307692307693</v>
      </c>
      <c r="R16">
        <f t="shared" si="2"/>
        <v>0.6153846153846154</v>
      </c>
    </row>
    <row r="17" spans="1:18" ht="11.25">
      <c r="A17">
        <f ca="1">(IF(CELL("TYPE",Data!B17)="B","",+Data!B17))</f>
        <v>18</v>
      </c>
      <c r="B17" t="str">
        <f ca="1">(IF(CELL("TYPE",Data!A17)="B","",+Data!A17))</f>
        <v>Eric Schwartz</v>
      </c>
      <c r="C17">
        <f>(Data!C17+Data!AA17)</f>
        <v>9</v>
      </c>
      <c r="D17">
        <f>(Data!D17+Data!AB17)</f>
        <v>18</v>
      </c>
      <c r="E17">
        <f>(Data!E17+Data!AC17)</f>
        <v>6</v>
      </c>
      <c r="F17">
        <f>(Data!F17+Data!AD17)</f>
        <v>8</v>
      </c>
      <c r="G17">
        <f>(Data!G17+Data!AE17)</f>
        <v>3</v>
      </c>
      <c r="H17">
        <f>(Data!H17+Data!AF17)</f>
        <v>0</v>
      </c>
      <c r="I17">
        <f>(Data!I17+Data!AG17)</f>
        <v>0</v>
      </c>
      <c r="J17">
        <f>(Data!J17+Data!AH17)</f>
        <v>3</v>
      </c>
      <c r="K17">
        <f>(Data!K17+Data!AI17)</f>
        <v>1</v>
      </c>
      <c r="L17">
        <f>(Data!L17+Data!AJ17)</f>
        <v>5</v>
      </c>
      <c r="M17">
        <f>(Data!M17+Data!AK17)</f>
        <v>0</v>
      </c>
      <c r="N17">
        <f>(Data!N17+Data!AL17)</f>
        <v>2</v>
      </c>
      <c r="O17">
        <f>(Data!O17+Data!AM17)</f>
        <v>3</v>
      </c>
      <c r="P17">
        <f t="shared" si="0"/>
        <v>0.5789473684210527</v>
      </c>
      <c r="Q17">
        <f t="shared" si="1"/>
        <v>0.6111111111111112</v>
      </c>
      <c r="R17">
        <f t="shared" si="2"/>
        <v>0.4444444444444444</v>
      </c>
    </row>
    <row r="18" spans="1:18" ht="11.25">
      <c r="A18">
        <f ca="1">(IF(CELL("TYPE",Data!B18)="B","",+Data!B18))</f>
        <v>2</v>
      </c>
      <c r="B18" t="str">
        <f ca="1">(IF(CELL("TYPE",Data!A18)="B","",+Data!A18))</f>
        <v>Jamie Shibley</v>
      </c>
      <c r="C18">
        <f>(Data!C18+Data!AA18)</f>
        <v>9</v>
      </c>
      <c r="D18">
        <f>(Data!D18+Data!AB18)</f>
        <v>15</v>
      </c>
      <c r="E18">
        <f>(Data!E18+Data!AC18)</f>
        <v>4</v>
      </c>
      <c r="F18">
        <f>(Data!F18+Data!AD18)</f>
        <v>4</v>
      </c>
      <c r="G18">
        <f>(Data!G18+Data!AE18)</f>
        <v>0</v>
      </c>
      <c r="H18">
        <f>(Data!H18+Data!AF18)</f>
        <v>1</v>
      </c>
      <c r="I18">
        <f>(Data!I18+Data!AG18)</f>
        <v>0</v>
      </c>
      <c r="J18">
        <f>(Data!J18+Data!AH18)</f>
        <v>4</v>
      </c>
      <c r="K18">
        <f>(Data!K18+Data!AI18)</f>
        <v>5</v>
      </c>
      <c r="L18">
        <f>(Data!L18+Data!AJ18)</f>
        <v>5</v>
      </c>
      <c r="M18">
        <f>(Data!M18+Data!AK18)</f>
        <v>0</v>
      </c>
      <c r="N18">
        <f>(Data!N18+Data!AL18)</f>
        <v>1</v>
      </c>
      <c r="O18">
        <f>(Data!O18+Data!AM18)</f>
        <v>4</v>
      </c>
      <c r="P18">
        <f t="shared" si="0"/>
        <v>0.5</v>
      </c>
      <c r="Q18">
        <f t="shared" si="1"/>
        <v>0.4</v>
      </c>
      <c r="R18">
        <f t="shared" si="2"/>
        <v>0.26666666666666666</v>
      </c>
    </row>
    <row r="19" spans="1:18" ht="11.25">
      <c r="A19">
        <f ca="1">(IF(CELL("TYPE",Data!B19)="B","",+Data!B19))</f>
        <v>15</v>
      </c>
      <c r="B19" t="str">
        <f ca="1">(IF(CELL("TYPE",Data!A19)="B","",+Data!A19))</f>
        <v>Shawn Thieke</v>
      </c>
      <c r="C19">
        <f>(Data!C19+Data!AA19)</f>
        <v>9</v>
      </c>
      <c r="D19">
        <f>(Data!D19+Data!AB19)</f>
        <v>18</v>
      </c>
      <c r="E19">
        <f>(Data!E19+Data!AC19)</f>
        <v>1</v>
      </c>
      <c r="F19">
        <f>(Data!F19+Data!AD19)</f>
        <v>3</v>
      </c>
      <c r="G19">
        <f>(Data!G19+Data!AE19)</f>
        <v>0</v>
      </c>
      <c r="H19">
        <f>(Data!H19+Data!AF19)</f>
        <v>0</v>
      </c>
      <c r="I19">
        <f>(Data!I19+Data!AG19)</f>
        <v>0</v>
      </c>
      <c r="J19">
        <f>(Data!J19+Data!AH19)</f>
        <v>0</v>
      </c>
      <c r="K19">
        <f>(Data!K19+Data!AI19)</f>
        <v>1</v>
      </c>
      <c r="L19">
        <f>(Data!L19+Data!AJ19)</f>
        <v>8</v>
      </c>
      <c r="M19">
        <f>(Data!M19+Data!AK19)</f>
        <v>0</v>
      </c>
      <c r="N19">
        <f>(Data!N19+Data!AL19)</f>
        <v>1</v>
      </c>
      <c r="O19">
        <f>(Data!O19+Data!AM19)</f>
        <v>4</v>
      </c>
      <c r="P19">
        <f t="shared" si="0"/>
        <v>0.2631578947368421</v>
      </c>
      <c r="Q19">
        <f t="shared" si="1"/>
        <v>0.16666666666666666</v>
      </c>
      <c r="R19">
        <f t="shared" si="2"/>
        <v>0.16666666666666666</v>
      </c>
    </row>
    <row r="20" spans="1:18" ht="11.25">
      <c r="A20">
        <f ca="1">(IF(CELL("TYPE",Data!B20)="B","",+Data!B20))</f>
        <v>13</v>
      </c>
      <c r="B20" t="str">
        <f ca="1">(IF(CELL("TYPE",Data!A20)="B","",+Data!A20))</f>
        <v>Brian Wagner</v>
      </c>
      <c r="C20">
        <f>(Data!C20+Data!AA20)</f>
        <v>6</v>
      </c>
      <c r="D20">
        <f>(Data!D20+Data!AB20)</f>
        <v>8</v>
      </c>
      <c r="E20">
        <f>(Data!E20+Data!AC20)</f>
        <v>1</v>
      </c>
      <c r="F20">
        <f>(Data!F20+Data!AD20)</f>
        <v>0</v>
      </c>
      <c r="G20">
        <f>(Data!G20+Data!AE20)</f>
        <v>0</v>
      </c>
      <c r="H20">
        <f>(Data!H20+Data!AF20)</f>
        <v>0</v>
      </c>
      <c r="I20">
        <f>(Data!I20+Data!AG20)</f>
        <v>0</v>
      </c>
      <c r="J20">
        <f>(Data!J20+Data!AH20)</f>
        <v>0</v>
      </c>
      <c r="K20">
        <f>(Data!K20+Data!AI20)</f>
        <v>2</v>
      </c>
      <c r="L20">
        <f>(Data!L20+Data!AJ20)</f>
        <v>6</v>
      </c>
      <c r="M20">
        <f>(Data!M20+Data!AK20)</f>
        <v>0</v>
      </c>
      <c r="N20">
        <f>(Data!N20+Data!AL20)</f>
        <v>0</v>
      </c>
      <c r="O20">
        <f>(Data!O20+Data!AM20)</f>
        <v>0</v>
      </c>
      <c r="P20">
        <f t="shared" si="0"/>
        <v>0.2</v>
      </c>
      <c r="Q20">
        <f t="shared" si="1"/>
        <v>0</v>
      </c>
      <c r="R20">
        <f t="shared" si="2"/>
        <v>0</v>
      </c>
    </row>
    <row r="21" spans="1:18" ht="11.25">
      <c r="A21">
        <f ca="1">(IF(CELL("TYPE",Data!B21)="B","",+Data!B21))</f>
        <v>21</v>
      </c>
      <c r="B21" t="str">
        <f ca="1">(IF(CELL("TYPE",Data!A21)="B","",+Data!A21))</f>
        <v>Robbie Walsh</v>
      </c>
      <c r="C21">
        <f>(Data!C21+Data!AA21)</f>
        <v>9</v>
      </c>
      <c r="D21">
        <f>(Data!D21+Data!AB21)</f>
        <v>14</v>
      </c>
      <c r="E21">
        <f>(Data!E21+Data!AC21)</f>
        <v>2</v>
      </c>
      <c r="F21">
        <f>(Data!F21+Data!AD21)</f>
        <v>3</v>
      </c>
      <c r="G21">
        <f>(Data!G21+Data!AE21)</f>
        <v>0</v>
      </c>
      <c r="H21">
        <f>(Data!H21+Data!AF21)</f>
        <v>0</v>
      </c>
      <c r="I21">
        <f>(Data!I21+Data!AG21)</f>
        <v>0</v>
      </c>
      <c r="J21">
        <f>(Data!J21+Data!AH21)</f>
        <v>1</v>
      </c>
      <c r="K21">
        <f>(Data!K21+Data!AI21)</f>
        <v>4</v>
      </c>
      <c r="L21">
        <f>(Data!L21+Data!AJ21)</f>
        <v>4</v>
      </c>
      <c r="M21">
        <f>(Data!M21+Data!AK21)</f>
        <v>0</v>
      </c>
      <c r="N21">
        <f>(Data!N21+Data!AL21)</f>
        <v>2</v>
      </c>
      <c r="O21">
        <f>(Data!O21+Data!AM21)</f>
        <v>3</v>
      </c>
      <c r="P21">
        <f t="shared" si="0"/>
        <v>0.5</v>
      </c>
      <c r="Q21">
        <f t="shared" si="1"/>
        <v>0.21428571428571427</v>
      </c>
      <c r="R21">
        <f t="shared" si="2"/>
        <v>0.21428571428571427</v>
      </c>
    </row>
    <row r="22" spans="1:18" ht="11.25">
      <c r="A22">
        <f ca="1">(IF(CELL("TYPE",Data!B22)="B","",+Data!B22))</f>
      </c>
      <c r="B22">
        <f ca="1">(IF(CELL("TYPE",Data!A22)="B","",+Data!A22))</f>
      </c>
      <c r="C22">
        <f>(Data!C22+Data!AA22)</f>
        <v>0</v>
      </c>
      <c r="D22">
        <f>(Data!D22+Data!AB22)</f>
        <v>0</v>
      </c>
      <c r="E22">
        <f>(Data!E22+Data!AC22)</f>
        <v>0</v>
      </c>
      <c r="F22">
        <f>(Data!F22+Data!AD22)</f>
        <v>0</v>
      </c>
      <c r="G22">
        <f>(Data!G22+Data!AE22)</f>
        <v>0</v>
      </c>
      <c r="H22">
        <f>(Data!H22+Data!AF22)</f>
        <v>0</v>
      </c>
      <c r="I22">
        <f>(Data!I22+Data!AG22)</f>
        <v>0</v>
      </c>
      <c r="J22">
        <f>(Data!J22+Data!AH22)</f>
        <v>0</v>
      </c>
      <c r="K22">
        <f>(Data!K22+Data!AI22)</f>
        <v>0</v>
      </c>
      <c r="L22">
        <f>(Data!L22+Data!AJ22)</f>
        <v>0</v>
      </c>
      <c r="M22">
        <f>(Data!M22+Data!AK22)</f>
        <v>0</v>
      </c>
      <c r="N22">
        <f>(Data!N22+Data!AL22)</f>
        <v>0</v>
      </c>
      <c r="O22">
        <f>(Data!O22+Data!AM22)</f>
        <v>0</v>
      </c>
      <c r="P22">
        <f>IF(ISERR((F22+K22+N22)/(D22+K22+M22)),0,((F22+K22+N22)/(D22+K22+M22)))</f>
        <v>0</v>
      </c>
      <c r="Q22">
        <f>IF(ISERR((((F22-(G22+H22+I22))+(G22*2)+(H22*3)+(I22*4))/D22)),0,((((F22-(G22+H22+I22))+(G22*2)+(H22*3)+(I22*4))/D22)))</f>
        <v>0</v>
      </c>
      <c r="R22">
        <f>IF(ISERR(F22/D22),0,(F22/D22))</f>
        <v>0</v>
      </c>
    </row>
    <row r="23" spans="1:18" ht="11.25">
      <c r="A23">
        <f ca="1">(IF(CELL("TYPE",Data!B23)="B","",+Data!B23))</f>
      </c>
      <c r="B23">
        <f ca="1">(IF(CELL("TYPE",Data!A23)="B","",+Data!A23))</f>
      </c>
      <c r="C23">
        <f>(Data!C23+Data!AA23)</f>
        <v>0</v>
      </c>
      <c r="D23">
        <f>(Data!D23+Data!AB23)</f>
        <v>0</v>
      </c>
      <c r="E23">
        <f>(Data!E23+Data!AC23)</f>
        <v>0</v>
      </c>
      <c r="F23">
        <f>(Data!F23+Data!AD23)</f>
        <v>0</v>
      </c>
      <c r="G23">
        <f>(Data!G23+Data!AE23)</f>
        <v>0</v>
      </c>
      <c r="H23">
        <f>(Data!H23+Data!AF23)</f>
        <v>0</v>
      </c>
      <c r="I23">
        <f>(Data!I23+Data!AG23)</f>
        <v>0</v>
      </c>
      <c r="J23">
        <f>(Data!J23+Data!AH23)</f>
        <v>0</v>
      </c>
      <c r="K23">
        <f>(Data!K23+Data!AI23)</f>
        <v>0</v>
      </c>
      <c r="L23">
        <f>(Data!L23+Data!AJ23)</f>
        <v>0</v>
      </c>
      <c r="M23">
        <f>(Data!M23+Data!AK23)</f>
        <v>0</v>
      </c>
      <c r="N23">
        <f>(Data!N23+Data!AL23)</f>
        <v>0</v>
      </c>
      <c r="O23">
        <f>(Data!O23+Data!AM23)</f>
        <v>0</v>
      </c>
      <c r="P23">
        <f>IF(ISERR((F23+K23+N23)/(D23+K23+M23)),0,((F23+K23+N23)/(D23+K23+M23)))</f>
        <v>0</v>
      </c>
      <c r="Q23">
        <f>IF(ISERR((((F23-(G23+H23+I23))+(G23*2)+(H23*3)+(I23*4))/D23)),0,((((F23-(G23+H23+I23))+(G23*2)+(H23*3)+(I23*4))/D23)))</f>
        <v>0</v>
      </c>
      <c r="R23">
        <f>IF(ISERR(F23/D23),0,(F23/D23))</f>
        <v>0</v>
      </c>
    </row>
    <row r="24" spans="1:18" ht="11.25">
      <c r="A24">
        <f ca="1">(IF(CELL("TYPE",Data!B24)="B","",+Data!B24))</f>
      </c>
      <c r="B24">
        <f ca="1">(IF(CELL("TYPE",Data!A24)="B","",+Data!A24))</f>
      </c>
      <c r="C24">
        <f>(Data!C24+Data!AA24)</f>
        <v>0</v>
      </c>
      <c r="D24">
        <f>(Data!D24+Data!AB24)</f>
        <v>0</v>
      </c>
      <c r="E24">
        <f>(Data!E24+Data!AC24)</f>
        <v>0</v>
      </c>
      <c r="F24">
        <f>(Data!F24+Data!AD24)</f>
        <v>0</v>
      </c>
      <c r="G24">
        <f>(Data!G24+Data!AE24)</f>
        <v>0</v>
      </c>
      <c r="H24">
        <f>(Data!H24+Data!AF24)</f>
        <v>0</v>
      </c>
      <c r="I24">
        <f>(Data!I24+Data!AG24)</f>
        <v>0</v>
      </c>
      <c r="J24">
        <f>(Data!J24+Data!AH24)</f>
        <v>0</v>
      </c>
      <c r="K24">
        <f>(Data!K24+Data!AI24)</f>
        <v>0</v>
      </c>
      <c r="L24">
        <f>(Data!L24+Data!AJ24)</f>
        <v>0</v>
      </c>
      <c r="M24">
        <f>(Data!M24+Data!AK24)</f>
        <v>0</v>
      </c>
      <c r="N24">
        <f>(Data!N24+Data!AL24)</f>
        <v>0</v>
      </c>
      <c r="O24">
        <f>(Data!O24+Data!AM24)</f>
        <v>0</v>
      </c>
      <c r="P24">
        <f t="shared" si="0"/>
        <v>0</v>
      </c>
      <c r="Q24">
        <f t="shared" si="1"/>
        <v>0</v>
      </c>
      <c r="R24">
        <f t="shared" si="2"/>
        <v>0</v>
      </c>
    </row>
    <row r="25" spans="1:18" ht="11.25">
      <c r="A25" t="s">
        <v>17</v>
      </c>
      <c r="D25">
        <f>SUM(D6:D24)</f>
        <v>225</v>
      </c>
      <c r="E25">
        <f aca="true" t="shared" si="3" ref="E25:O25">SUM(E6:E24)</f>
        <v>60</v>
      </c>
      <c r="F25">
        <f t="shared" si="3"/>
        <v>57</v>
      </c>
      <c r="G25">
        <f t="shared" si="3"/>
        <v>10</v>
      </c>
      <c r="H25">
        <f t="shared" si="3"/>
        <v>2</v>
      </c>
      <c r="I25">
        <f t="shared" si="3"/>
        <v>0</v>
      </c>
      <c r="J25">
        <f t="shared" si="3"/>
        <v>36</v>
      </c>
      <c r="K25">
        <f t="shared" si="3"/>
        <v>47</v>
      </c>
      <c r="L25">
        <f t="shared" si="3"/>
        <v>84</v>
      </c>
      <c r="M25">
        <f t="shared" si="3"/>
        <v>0</v>
      </c>
      <c r="N25">
        <f t="shared" si="3"/>
        <v>9</v>
      </c>
      <c r="O25">
        <f t="shared" si="3"/>
        <v>41</v>
      </c>
      <c r="P25">
        <f t="shared" si="0"/>
        <v>0.41544117647058826</v>
      </c>
      <c r="Q25">
        <f t="shared" si="1"/>
        <v>0.31555555555555553</v>
      </c>
      <c r="R25">
        <f t="shared" si="2"/>
        <v>0.25333333333333335</v>
      </c>
    </row>
    <row r="28" ht="11.25">
      <c r="I28" t="s">
        <v>27</v>
      </c>
    </row>
    <row r="30" spans="4:17" ht="11.25">
      <c r="D30" t="s">
        <v>0</v>
      </c>
      <c r="N30" t="s">
        <v>1</v>
      </c>
      <c r="P30" t="s">
        <v>2</v>
      </c>
      <c r="Q30" t="s">
        <v>41</v>
      </c>
    </row>
    <row r="31" spans="1:18" ht="11.25">
      <c r="A31" t="s">
        <v>30</v>
      </c>
      <c r="D31" t="s">
        <v>5</v>
      </c>
      <c r="E31" t="s">
        <v>6</v>
      </c>
      <c r="F31" t="s">
        <v>7</v>
      </c>
      <c r="G31" t="s">
        <v>8</v>
      </c>
      <c r="H31" t="s">
        <v>9</v>
      </c>
      <c r="I31" t="s">
        <v>10</v>
      </c>
      <c r="J31" t="s">
        <v>28</v>
      </c>
      <c r="K31" t="s">
        <v>11</v>
      </c>
      <c r="L31" t="s">
        <v>29</v>
      </c>
      <c r="M31" t="s">
        <v>12</v>
      </c>
      <c r="N31" t="s">
        <v>13</v>
      </c>
      <c r="O31" t="s">
        <v>14</v>
      </c>
      <c r="P31" t="s">
        <v>15</v>
      </c>
      <c r="Q31" t="s">
        <v>15</v>
      </c>
      <c r="R31" t="s">
        <v>16</v>
      </c>
    </row>
    <row r="32" spans="1:18" ht="11.25">
      <c r="A32" t="s">
        <v>81</v>
      </c>
      <c r="D32">
        <v>25</v>
      </c>
      <c r="E32">
        <v>5</v>
      </c>
      <c r="F32">
        <v>4</v>
      </c>
      <c r="G32">
        <v>0</v>
      </c>
      <c r="H32">
        <v>0</v>
      </c>
      <c r="I32">
        <v>0</v>
      </c>
      <c r="J32">
        <v>1</v>
      </c>
      <c r="K32">
        <v>6</v>
      </c>
      <c r="L32">
        <v>13</v>
      </c>
      <c r="M32">
        <v>0</v>
      </c>
      <c r="N32">
        <v>0</v>
      </c>
      <c r="O32">
        <v>5</v>
      </c>
      <c r="P32">
        <f>IF(ISERR((F32+K32+N32)/(D32+K32+M32)),0,((F32+K32+N32)/(D32+K32+M32)))</f>
        <v>0.3225806451612903</v>
      </c>
      <c r="Q32">
        <f>IF(ISERR((((F32-(G32+H32+I32))+(G32*2)+(H32*3)+(I32*4))/D32)),0,((((F32-(G32+H32+I32))+(G32*2)+(H32*3)+(I32*4))/D32)))</f>
        <v>0.16</v>
      </c>
      <c r="R32">
        <f>IF(ISERR(F32/D32),0,(F32/D32))</f>
        <v>0.16</v>
      </c>
    </row>
    <row r="33" spans="1:18" ht="11.25">
      <c r="A33" t="s">
        <v>83</v>
      </c>
      <c r="D33">
        <v>22</v>
      </c>
      <c r="E33">
        <v>2</v>
      </c>
      <c r="F33">
        <v>2</v>
      </c>
      <c r="G33">
        <v>1</v>
      </c>
      <c r="H33">
        <v>0</v>
      </c>
      <c r="I33">
        <v>0</v>
      </c>
      <c r="J33">
        <v>4</v>
      </c>
      <c r="K33">
        <v>5</v>
      </c>
      <c r="L33">
        <v>11</v>
      </c>
      <c r="M33">
        <v>0</v>
      </c>
      <c r="N33">
        <v>0</v>
      </c>
      <c r="O33">
        <v>0</v>
      </c>
      <c r="P33">
        <f>IF(ISERR((F33+K33+N33)/(D33+K33+M33)),0,((F33+K33+N33)/(D33+K33+M33)))</f>
        <v>0.25925925925925924</v>
      </c>
      <c r="Q33">
        <f>IF(ISERR((((F33-(G33+H33+I33))+(G33*2)+(H33*3)+(I33*4))/D33)),0,((((F33-(G33+H33+I33))+(G33*2)+(H33*3)+(I33*4))/D33)))</f>
        <v>0.13636363636363635</v>
      </c>
      <c r="R33">
        <f>IF(ISERR(F33/D33),0,(F33/D33))</f>
        <v>0.09090909090909091</v>
      </c>
    </row>
    <row r="34" spans="1:18" ht="11.25">
      <c r="A34" t="s">
        <v>86</v>
      </c>
      <c r="D34">
        <v>23</v>
      </c>
      <c r="E34">
        <v>0</v>
      </c>
      <c r="F34">
        <v>3</v>
      </c>
      <c r="G34">
        <v>0</v>
      </c>
      <c r="H34">
        <v>0</v>
      </c>
      <c r="I34">
        <v>0</v>
      </c>
      <c r="J34">
        <v>1</v>
      </c>
      <c r="K34">
        <v>2</v>
      </c>
      <c r="L34">
        <v>11</v>
      </c>
      <c r="M34">
        <v>0</v>
      </c>
      <c r="N34">
        <v>0</v>
      </c>
      <c r="O34">
        <v>0</v>
      </c>
      <c r="P34">
        <f aca="true" t="shared" si="4" ref="P34:P52">IF(ISERR((F34+K34+N34)/(D34+K34+M34)),0,((F34+K34+N34)/(D34+K34+M34)))</f>
        <v>0.2</v>
      </c>
      <c r="Q34">
        <f aca="true" t="shared" si="5" ref="Q34:Q52">IF(ISERR((((F34-(G34+H34+I34))+(G34*2)+(H34*3)+(I34*4))/D34)),0,((((F34-(G34+H34+I34))+(G34*2)+(H34*3)+(I34*4))/D34)))</f>
        <v>0.13043478260869565</v>
      </c>
      <c r="R34">
        <f aca="true" t="shared" si="6" ref="R34:R52">IF(ISERR(F34/D34),0,(F34/D34))</f>
        <v>0.13043478260869565</v>
      </c>
    </row>
    <row r="35" spans="1:18" ht="11.25">
      <c r="A35" t="s">
        <v>88</v>
      </c>
      <c r="D35">
        <v>23</v>
      </c>
      <c r="E35">
        <v>14</v>
      </c>
      <c r="F35">
        <v>8</v>
      </c>
      <c r="G35">
        <v>1</v>
      </c>
      <c r="H35">
        <v>0</v>
      </c>
      <c r="I35">
        <v>0</v>
      </c>
      <c r="J35">
        <v>7</v>
      </c>
      <c r="K35">
        <v>7</v>
      </c>
      <c r="L35">
        <v>7</v>
      </c>
      <c r="M35">
        <v>0</v>
      </c>
      <c r="N35">
        <v>0</v>
      </c>
      <c r="O35">
        <v>11</v>
      </c>
      <c r="P35">
        <f t="shared" si="4"/>
        <v>0.5</v>
      </c>
      <c r="Q35">
        <f t="shared" si="5"/>
        <v>0.391304347826087</v>
      </c>
      <c r="R35">
        <f t="shared" si="6"/>
        <v>0.34782608695652173</v>
      </c>
    </row>
    <row r="36" spans="1:18" ht="11.25">
      <c r="A36" t="s">
        <v>86</v>
      </c>
      <c r="D36">
        <v>31</v>
      </c>
      <c r="E36">
        <v>8</v>
      </c>
      <c r="F36">
        <v>11</v>
      </c>
      <c r="G36">
        <v>3</v>
      </c>
      <c r="H36">
        <v>0</v>
      </c>
      <c r="I36">
        <v>0</v>
      </c>
      <c r="J36">
        <v>0</v>
      </c>
      <c r="K36">
        <v>6</v>
      </c>
      <c r="L36">
        <v>7</v>
      </c>
      <c r="M36">
        <v>0</v>
      </c>
      <c r="N36">
        <v>2</v>
      </c>
      <c r="O36">
        <v>6</v>
      </c>
      <c r="P36">
        <f t="shared" si="4"/>
        <v>0.5135135135135135</v>
      </c>
      <c r="Q36">
        <f t="shared" si="5"/>
        <v>0.45161290322580644</v>
      </c>
      <c r="R36">
        <f t="shared" si="6"/>
        <v>0.3548387096774194</v>
      </c>
    </row>
    <row r="37" spans="1:18" ht="11.25">
      <c r="A37" t="s">
        <v>81</v>
      </c>
      <c r="D37">
        <v>24</v>
      </c>
      <c r="E37">
        <v>6</v>
      </c>
      <c r="F37">
        <v>7</v>
      </c>
      <c r="G37">
        <v>2</v>
      </c>
      <c r="H37">
        <v>0</v>
      </c>
      <c r="I37">
        <v>0</v>
      </c>
      <c r="J37">
        <v>4</v>
      </c>
      <c r="K37">
        <v>7</v>
      </c>
      <c r="L37">
        <v>11</v>
      </c>
      <c r="M37">
        <v>0</v>
      </c>
      <c r="N37">
        <v>1</v>
      </c>
      <c r="O37">
        <v>2</v>
      </c>
      <c r="P37">
        <f>IF(ISERR((F37+K37+N37)/(D37+K37+M37)),0,((F37+K37+N37)/(D37+K37+M37)))</f>
        <v>0.4838709677419355</v>
      </c>
      <c r="Q37">
        <f t="shared" si="5"/>
        <v>0.375</v>
      </c>
      <c r="R37">
        <f t="shared" si="6"/>
        <v>0.2916666666666667</v>
      </c>
    </row>
    <row r="38" spans="1:18" ht="11.25">
      <c r="A38" t="s">
        <v>92</v>
      </c>
      <c r="D38">
        <v>32</v>
      </c>
      <c r="E38">
        <v>14</v>
      </c>
      <c r="F38">
        <v>11</v>
      </c>
      <c r="G38">
        <v>3</v>
      </c>
      <c r="H38">
        <v>1</v>
      </c>
      <c r="I38">
        <v>0</v>
      </c>
      <c r="J38">
        <v>5</v>
      </c>
      <c r="K38">
        <v>8</v>
      </c>
      <c r="L38">
        <v>5</v>
      </c>
      <c r="M38">
        <v>0</v>
      </c>
      <c r="N38">
        <v>0</v>
      </c>
      <c r="O38">
        <v>12</v>
      </c>
      <c r="P38">
        <f t="shared" si="4"/>
        <v>0.475</v>
      </c>
      <c r="Q38">
        <f t="shared" si="5"/>
        <v>0.5</v>
      </c>
      <c r="R38">
        <f t="shared" si="6"/>
        <v>0.34375</v>
      </c>
    </row>
    <row r="39" spans="1:18" ht="11.25">
      <c r="A39" t="s">
        <v>88</v>
      </c>
      <c r="D39">
        <v>28</v>
      </c>
      <c r="E39">
        <v>5</v>
      </c>
      <c r="F39">
        <v>6</v>
      </c>
      <c r="G39">
        <v>0</v>
      </c>
      <c r="H39">
        <v>0</v>
      </c>
      <c r="I39">
        <v>0</v>
      </c>
      <c r="J39">
        <v>7</v>
      </c>
      <c r="K39">
        <v>1</v>
      </c>
      <c r="L39">
        <v>11</v>
      </c>
      <c r="M39">
        <v>0</v>
      </c>
      <c r="N39">
        <v>2</v>
      </c>
      <c r="O39">
        <v>3</v>
      </c>
      <c r="P39">
        <f t="shared" si="4"/>
        <v>0.3103448275862069</v>
      </c>
      <c r="Q39">
        <f t="shared" si="5"/>
        <v>0.21428571428571427</v>
      </c>
      <c r="R39">
        <f t="shared" si="6"/>
        <v>0.21428571428571427</v>
      </c>
    </row>
    <row r="40" spans="1:18" ht="11.25">
      <c r="A40" t="s">
        <v>83</v>
      </c>
      <c r="D40">
        <v>26</v>
      </c>
      <c r="E40">
        <v>6</v>
      </c>
      <c r="F40">
        <v>5</v>
      </c>
      <c r="G40">
        <v>0</v>
      </c>
      <c r="H40">
        <v>1</v>
      </c>
      <c r="I40">
        <v>0</v>
      </c>
      <c r="J40">
        <v>7</v>
      </c>
      <c r="K40">
        <v>5</v>
      </c>
      <c r="L40">
        <v>8</v>
      </c>
      <c r="M40">
        <v>0</v>
      </c>
      <c r="N40">
        <v>3</v>
      </c>
      <c r="O40">
        <v>2</v>
      </c>
      <c r="P40">
        <f t="shared" si="4"/>
        <v>0.41935483870967744</v>
      </c>
      <c r="Q40">
        <f t="shared" si="5"/>
        <v>0.2692307692307692</v>
      </c>
      <c r="R40">
        <f t="shared" si="6"/>
        <v>0.19230769230769232</v>
      </c>
    </row>
    <row r="41" spans="16:18" ht="11.25">
      <c r="P41">
        <f t="shared" si="4"/>
        <v>0</v>
      </c>
      <c r="Q41">
        <f t="shared" si="5"/>
        <v>0</v>
      </c>
      <c r="R41">
        <f t="shared" si="6"/>
        <v>0</v>
      </c>
    </row>
    <row r="42" spans="16:18" ht="11.25">
      <c r="P42">
        <f t="shared" si="4"/>
        <v>0</v>
      </c>
      <c r="Q42">
        <f t="shared" si="5"/>
        <v>0</v>
      </c>
      <c r="R42">
        <f t="shared" si="6"/>
        <v>0</v>
      </c>
    </row>
    <row r="43" spans="16:18" ht="11.25">
      <c r="P43">
        <f t="shared" si="4"/>
        <v>0</v>
      </c>
      <c r="Q43">
        <f t="shared" si="5"/>
        <v>0</v>
      </c>
      <c r="R43">
        <f t="shared" si="6"/>
        <v>0</v>
      </c>
    </row>
    <row r="44" spans="16:18" ht="11.25">
      <c r="P44">
        <f t="shared" si="4"/>
        <v>0</v>
      </c>
      <c r="Q44">
        <f t="shared" si="5"/>
        <v>0</v>
      </c>
      <c r="R44">
        <f t="shared" si="6"/>
        <v>0</v>
      </c>
    </row>
    <row r="45" spans="16:18" ht="11.25">
      <c r="P45">
        <f t="shared" si="4"/>
        <v>0</v>
      </c>
      <c r="Q45">
        <f t="shared" si="5"/>
        <v>0</v>
      </c>
      <c r="R45">
        <f t="shared" si="6"/>
        <v>0</v>
      </c>
    </row>
    <row r="46" spans="16:18" ht="11.25">
      <c r="P46">
        <f t="shared" si="4"/>
        <v>0</v>
      </c>
      <c r="Q46">
        <f t="shared" si="5"/>
        <v>0</v>
      </c>
      <c r="R46">
        <f t="shared" si="6"/>
        <v>0</v>
      </c>
    </row>
    <row r="47" spans="16:18" ht="11.25">
      <c r="P47">
        <f t="shared" si="4"/>
        <v>0</v>
      </c>
      <c r="Q47">
        <f t="shared" si="5"/>
        <v>0</v>
      </c>
      <c r="R47">
        <f t="shared" si="6"/>
        <v>0</v>
      </c>
    </row>
    <row r="48" spans="16:18" ht="11.25">
      <c r="P48">
        <f>IF(ISERR((F48+K48+N48)/(D48+K48+M48)),0,((F48+K48+N48)/(D48+K48+M48)))</f>
        <v>0</v>
      </c>
      <c r="Q48">
        <f t="shared" si="5"/>
        <v>0</v>
      </c>
      <c r="R48">
        <f t="shared" si="6"/>
        <v>0</v>
      </c>
    </row>
    <row r="49" spans="16:18" ht="11.25">
      <c r="P49">
        <f>IF(ISERR((F49+K49+N49)/(D49+K49+M49)),0,((F49+K49+N49)/(D49+K49+M49)))</f>
        <v>0</v>
      </c>
      <c r="Q49">
        <f t="shared" si="5"/>
        <v>0</v>
      </c>
      <c r="R49">
        <f t="shared" si="6"/>
        <v>0</v>
      </c>
    </row>
    <row r="50" spans="16:18" ht="11.25">
      <c r="P50">
        <f t="shared" si="4"/>
        <v>0</v>
      </c>
      <c r="Q50">
        <f t="shared" si="5"/>
        <v>0</v>
      </c>
      <c r="R50">
        <f t="shared" si="6"/>
        <v>0</v>
      </c>
    </row>
    <row r="51" spans="16:18" ht="11.25">
      <c r="P51">
        <f t="shared" si="4"/>
        <v>0</v>
      </c>
      <c r="Q51">
        <f t="shared" si="5"/>
        <v>0</v>
      </c>
      <c r="R51">
        <f t="shared" si="6"/>
        <v>0</v>
      </c>
    </row>
    <row r="52" spans="16:18" ht="11.25">
      <c r="P52">
        <f t="shared" si="4"/>
        <v>0</v>
      </c>
      <c r="Q52">
        <f t="shared" si="5"/>
        <v>0</v>
      </c>
      <c r="R52">
        <f t="shared" si="6"/>
        <v>0</v>
      </c>
    </row>
    <row r="54" spans="1:12" ht="11.25">
      <c r="A54" t="s">
        <v>18</v>
      </c>
      <c r="B54" t="s">
        <v>19</v>
      </c>
      <c r="D54" t="s">
        <v>51</v>
      </c>
      <c r="E54" t="s">
        <v>49</v>
      </c>
      <c r="L54" t="s">
        <v>37</v>
      </c>
    </row>
    <row r="55" spans="1:18" ht="11.25">
      <c r="A55">
        <v>1</v>
      </c>
      <c r="B55" t="str">
        <f ca="1">(IF(CELL("TYPE",A32)="B","",+A32))</f>
        <v>Geddes</v>
      </c>
      <c r="D55" t="s">
        <v>21</v>
      </c>
      <c r="E55" t="s">
        <v>82</v>
      </c>
      <c r="F55" t="s">
        <v>3</v>
      </c>
      <c r="H55" t="s">
        <v>31</v>
      </c>
      <c r="I55" t="s">
        <v>32</v>
      </c>
      <c r="J55" t="s">
        <v>33</v>
      </c>
      <c r="K55" t="s">
        <v>34</v>
      </c>
      <c r="L55" t="s">
        <v>35</v>
      </c>
      <c r="M55" t="s">
        <v>11</v>
      </c>
      <c r="N55" t="s">
        <v>29</v>
      </c>
      <c r="O55" t="s">
        <v>21</v>
      </c>
      <c r="P55" t="s">
        <v>20</v>
      </c>
      <c r="Q55" t="s">
        <v>39</v>
      </c>
      <c r="R55" t="s">
        <v>38</v>
      </c>
    </row>
    <row r="56" spans="1:18" ht="11.25">
      <c r="A56">
        <v>2</v>
      </c>
      <c r="B56" t="s">
        <v>83</v>
      </c>
      <c r="D56" t="s">
        <v>21</v>
      </c>
      <c r="E56" t="s">
        <v>84</v>
      </c>
      <c r="F56" t="str">
        <f>B6</f>
        <v>Taylor Austin</v>
      </c>
      <c r="H56">
        <f>(Data!P6+Data!AO6)</f>
        <v>0</v>
      </c>
      <c r="I56">
        <f>(Data!Q6+Data!AP6)</f>
        <v>0</v>
      </c>
      <c r="J56">
        <f>(Data!R6+Data!AQ6)</f>
        <v>0</v>
      </c>
      <c r="K56">
        <f>(Data!S6+Data!AR6)</f>
        <v>0</v>
      </c>
      <c r="L56">
        <f>(Data!T6+Data!AS6)</f>
        <v>0</v>
      </c>
      <c r="M56">
        <f>(Data!U6+Data!AT6)</f>
        <v>0</v>
      </c>
      <c r="N56">
        <f>(Data!V6+Data!AU6)</f>
        <v>0</v>
      </c>
      <c r="O56">
        <f>(Data!W6+Data!AV6)</f>
        <v>0</v>
      </c>
      <c r="P56">
        <f>(Data!X6+Data!AW6)</f>
        <v>0</v>
      </c>
      <c r="Q56">
        <f>(Data!Y6+Data!AX6)</f>
        <v>0</v>
      </c>
      <c r="R56">
        <f>IF((H56=0),0,(L56*7)/H56)</f>
        <v>0</v>
      </c>
    </row>
    <row r="57" spans="1:18" ht="11.25">
      <c r="A57">
        <v>3</v>
      </c>
      <c r="B57" t="str">
        <f aca="true" ca="1" t="shared" si="7" ref="B57:B70">(IF(CELL("TYPE",A34)="B","",+A34))</f>
        <v>Lyncourt</v>
      </c>
      <c r="D57" t="s">
        <v>20</v>
      </c>
      <c r="E57" t="s">
        <v>87</v>
      </c>
      <c r="F57" t="str">
        <f aca="true" t="shared" si="8" ref="F57:F67">B7</f>
        <v>Steve Baker</v>
      </c>
      <c r="H57">
        <f>(Data!P7+Data!AO7)</f>
        <v>4</v>
      </c>
      <c r="I57">
        <f>(Data!Q7+Data!AP7)</f>
        <v>20</v>
      </c>
      <c r="J57">
        <f>(Data!R7+Data!AQ7)</f>
        <v>5</v>
      </c>
      <c r="K57">
        <f>(Data!S7+Data!AR7)</f>
        <v>3</v>
      </c>
      <c r="L57">
        <f>(Data!T7+Data!AS7)</f>
        <v>3</v>
      </c>
      <c r="M57">
        <f>(Data!U7+Data!AT7)</f>
        <v>1</v>
      </c>
      <c r="N57">
        <f>(Data!V7+Data!AU7)</f>
        <v>7</v>
      </c>
      <c r="O57">
        <f>(Data!W7+Data!AV7)</f>
        <v>1</v>
      </c>
      <c r="P57">
        <f>(Data!X7+Data!AW7)</f>
        <v>0</v>
      </c>
      <c r="Q57">
        <f>(Data!Y7+Data!AX7)</f>
        <v>0</v>
      </c>
      <c r="R57">
        <f aca="true" t="shared" si="9" ref="R57:R70">IF((H57=0),0,(L57*7)/H57)</f>
        <v>5.25</v>
      </c>
    </row>
    <row r="58" spans="1:18" ht="11.25">
      <c r="A58">
        <v>4</v>
      </c>
      <c r="B58" t="str">
        <f ca="1" t="shared" si="7"/>
        <v>Valley</v>
      </c>
      <c r="D58" t="s">
        <v>21</v>
      </c>
      <c r="E58" t="s">
        <v>89</v>
      </c>
      <c r="F58" t="str">
        <f t="shared" si="8"/>
        <v>Jerome Bryant</v>
      </c>
      <c r="H58">
        <f>(Data!P8+Data!AO8)</f>
        <v>0</v>
      </c>
      <c r="I58">
        <f>(Data!Q8+Data!AP8)</f>
        <v>0</v>
      </c>
      <c r="J58">
        <f>(Data!R8+Data!AQ8)</f>
        <v>0</v>
      </c>
      <c r="K58">
        <f>(Data!S8+Data!AR8)</f>
        <v>0</v>
      </c>
      <c r="L58">
        <f>(Data!T8+Data!AS8)</f>
        <v>0</v>
      </c>
      <c r="M58">
        <f>(Data!U8+Data!AT8)</f>
        <v>0</v>
      </c>
      <c r="N58">
        <f>(Data!V8+Data!AU8)</f>
        <v>0</v>
      </c>
      <c r="O58">
        <f>(Data!W8+Data!AV8)</f>
        <v>0</v>
      </c>
      <c r="P58">
        <f>(Data!X8+Data!AW8)</f>
        <v>0</v>
      </c>
      <c r="Q58">
        <f>(Data!Y8+Data!AX8)</f>
        <v>0</v>
      </c>
      <c r="R58">
        <f t="shared" si="9"/>
        <v>0</v>
      </c>
    </row>
    <row r="59" spans="1:18" ht="11.25">
      <c r="A59">
        <v>5</v>
      </c>
      <c r="B59" t="str">
        <f ca="1" t="shared" si="7"/>
        <v>Lyncourt</v>
      </c>
      <c r="D59" t="s">
        <v>20</v>
      </c>
      <c r="E59" t="s">
        <v>90</v>
      </c>
      <c r="F59" t="str">
        <f t="shared" si="8"/>
        <v>Michael Cariseo</v>
      </c>
      <c r="H59">
        <f>(Data!P9+Data!AO9)</f>
        <v>11</v>
      </c>
      <c r="I59">
        <f>(Data!Q9+Data!AP9)</f>
        <v>38</v>
      </c>
      <c r="J59">
        <f>(Data!R9+Data!AQ9)</f>
        <v>5</v>
      </c>
      <c r="K59">
        <f>(Data!S9+Data!AR9)</f>
        <v>0</v>
      </c>
      <c r="L59">
        <f>(Data!T9+Data!AS9)</f>
        <v>0</v>
      </c>
      <c r="M59">
        <f>(Data!U9+Data!AT9)</f>
        <v>4</v>
      </c>
      <c r="N59">
        <f>(Data!V9+Data!AU9)</f>
        <v>22</v>
      </c>
      <c r="O59">
        <f>(Data!W9+Data!AV9)</f>
        <v>3</v>
      </c>
      <c r="P59">
        <f>(Data!X9+Data!AW9)</f>
        <v>0</v>
      </c>
      <c r="Q59">
        <f>(Data!Y9+Data!AX9)</f>
        <v>0</v>
      </c>
      <c r="R59">
        <f t="shared" si="9"/>
        <v>0</v>
      </c>
    </row>
    <row r="60" spans="1:18" ht="11.25">
      <c r="A60">
        <v>6</v>
      </c>
      <c r="B60" t="str">
        <f ca="1" t="shared" si="7"/>
        <v>Geddes</v>
      </c>
      <c r="D60" t="s">
        <v>21</v>
      </c>
      <c r="E60" t="s">
        <v>91</v>
      </c>
      <c r="F60" t="str">
        <f t="shared" si="8"/>
        <v>Anthony Dunn</v>
      </c>
      <c r="H60">
        <f>(Data!P10+Data!AO10)</f>
        <v>15</v>
      </c>
      <c r="I60">
        <f>(Data!Q10+Data!AP10)</f>
        <v>56</v>
      </c>
      <c r="J60">
        <f>(Data!R10+Data!AQ10)</f>
        <v>4</v>
      </c>
      <c r="K60">
        <f>(Data!S10+Data!AR10)</f>
        <v>0</v>
      </c>
      <c r="L60">
        <f>(Data!T10+Data!AS10)</f>
        <v>0</v>
      </c>
      <c r="M60">
        <f>(Data!U10+Data!AT10)</f>
        <v>4</v>
      </c>
      <c r="N60">
        <f>(Data!V10+Data!AU10)</f>
        <v>27</v>
      </c>
      <c r="O60">
        <f>(Data!W10+Data!AV10)</f>
        <v>3</v>
      </c>
      <c r="P60">
        <f>(Data!X10+Data!AW10)</f>
        <v>0</v>
      </c>
      <c r="Q60">
        <f>(Data!Y10+Data!AX10)</f>
        <v>0</v>
      </c>
      <c r="R60">
        <f t="shared" si="9"/>
        <v>0</v>
      </c>
    </row>
    <row r="61" spans="1:18" ht="11.25">
      <c r="A61">
        <v>7</v>
      </c>
      <c r="B61" t="str">
        <f ca="1" t="shared" si="7"/>
        <v>FM</v>
      </c>
      <c r="D61" t="s">
        <v>21</v>
      </c>
      <c r="E61" t="s">
        <v>93</v>
      </c>
      <c r="F61" t="str">
        <f t="shared" si="8"/>
        <v>Joe Emmi</v>
      </c>
      <c r="H61">
        <f>(Data!P11+Data!AO11)</f>
        <v>0</v>
      </c>
      <c r="I61">
        <f>(Data!Q11+Data!AP11)</f>
        <v>0</v>
      </c>
      <c r="J61">
        <f>(Data!R11+Data!AQ11)</f>
        <v>0</v>
      </c>
      <c r="K61">
        <f>(Data!S11+Data!AR11)</f>
        <v>0</v>
      </c>
      <c r="L61">
        <f>(Data!T11+Data!AS11)</f>
        <v>0</v>
      </c>
      <c r="M61">
        <f>(Data!U11+Data!AT11)</f>
        <v>0</v>
      </c>
      <c r="N61">
        <f>(Data!V11+Data!AU11)</f>
        <v>0</v>
      </c>
      <c r="O61">
        <f>(Data!W11+Data!AV11)</f>
        <v>0</v>
      </c>
      <c r="P61">
        <f>(Data!X11+Data!AW11)</f>
        <v>0</v>
      </c>
      <c r="Q61">
        <f>(Data!Y11+Data!AX11)</f>
        <v>0</v>
      </c>
      <c r="R61">
        <f t="shared" si="9"/>
        <v>0</v>
      </c>
    </row>
    <row r="62" spans="1:18" ht="11.25">
      <c r="A62">
        <v>8</v>
      </c>
      <c r="B62" t="str">
        <f ca="1" t="shared" si="7"/>
        <v>Valley</v>
      </c>
      <c r="D62" t="s">
        <v>21</v>
      </c>
      <c r="E62" t="s">
        <v>94</v>
      </c>
      <c r="F62" t="str">
        <f t="shared" si="8"/>
        <v>Alex Hatem</v>
      </c>
      <c r="H62">
        <f>(Data!P12+Data!AO12)</f>
        <v>0</v>
      </c>
      <c r="I62">
        <f>(Data!Q12+Data!AP12)</f>
        <v>0</v>
      </c>
      <c r="J62">
        <f>(Data!R12+Data!AQ12)</f>
        <v>0</v>
      </c>
      <c r="K62">
        <f>(Data!S12+Data!AR12)</f>
        <v>0</v>
      </c>
      <c r="L62">
        <f>(Data!T12+Data!AS12)</f>
        <v>0</v>
      </c>
      <c r="M62">
        <f>(Data!U12+Data!AT12)</f>
        <v>0</v>
      </c>
      <c r="N62">
        <f>(Data!V12+Data!AU12)</f>
        <v>0</v>
      </c>
      <c r="O62">
        <f>(Data!W12+Data!AV12)</f>
        <v>0</v>
      </c>
      <c r="P62">
        <f>(Data!X12+Data!AW12)</f>
        <v>0</v>
      </c>
      <c r="Q62">
        <f>(Data!Y12+Data!AX12)</f>
        <v>0</v>
      </c>
      <c r="R62">
        <f t="shared" si="9"/>
        <v>0</v>
      </c>
    </row>
    <row r="63" spans="1:18" ht="11.25">
      <c r="A63">
        <v>9</v>
      </c>
      <c r="B63" t="str">
        <f ca="1" t="shared" si="7"/>
        <v>SRS</v>
      </c>
      <c r="D63" t="s">
        <v>21</v>
      </c>
      <c r="E63" t="s">
        <v>91</v>
      </c>
      <c r="F63" t="str">
        <f t="shared" si="8"/>
        <v>Zach Marsh</v>
      </c>
      <c r="H63">
        <f>(Data!P13+Data!AO13)</f>
        <v>0</v>
      </c>
      <c r="I63">
        <f>(Data!Q13+Data!AP13)</f>
        <v>0</v>
      </c>
      <c r="J63">
        <f>(Data!R13+Data!AQ13)</f>
        <v>0</v>
      </c>
      <c r="K63">
        <f>(Data!S13+Data!AR13)</f>
        <v>0</v>
      </c>
      <c r="L63">
        <f>(Data!T13+Data!AS13)</f>
        <v>0</v>
      </c>
      <c r="M63">
        <f>(Data!U13+Data!AT13)</f>
        <v>0</v>
      </c>
      <c r="N63">
        <f>(Data!V13+Data!AU13)</f>
        <v>0</v>
      </c>
      <c r="O63">
        <f>(Data!W13+Data!AV13)</f>
        <v>0</v>
      </c>
      <c r="P63">
        <f>(Data!X13+Data!AW13)</f>
        <v>0</v>
      </c>
      <c r="Q63">
        <f>(Data!Y13+Data!AX13)</f>
        <v>0</v>
      </c>
      <c r="R63">
        <f t="shared" si="9"/>
        <v>0</v>
      </c>
    </row>
    <row r="64" spans="1:18" ht="11.25">
      <c r="A64">
        <v>10</v>
      </c>
      <c r="B64">
        <f ca="1" t="shared" si="7"/>
      </c>
      <c r="F64" t="str">
        <f t="shared" si="8"/>
        <v>Josh Paduano</v>
      </c>
      <c r="H64">
        <f>(Data!P14+Data!AO14)</f>
        <v>6.666</v>
      </c>
      <c r="I64">
        <f>(Data!Q14+Data!AP14)</f>
        <v>30</v>
      </c>
      <c r="J64">
        <f>(Data!R14+Data!AQ14)</f>
        <v>5</v>
      </c>
      <c r="K64">
        <f>(Data!S14+Data!AR14)</f>
        <v>2</v>
      </c>
      <c r="L64">
        <f>(Data!T14+Data!AS14)</f>
        <v>0</v>
      </c>
      <c r="M64">
        <f>(Data!U14+Data!AT14)</f>
        <v>2</v>
      </c>
      <c r="N64">
        <f>(Data!V14+Data!AU14)</f>
        <v>11</v>
      </c>
      <c r="O64">
        <f>(Data!W14+Data!AV14)</f>
        <v>0</v>
      </c>
      <c r="P64">
        <f>(Data!X14+Data!AW14)</f>
        <v>1</v>
      </c>
      <c r="Q64">
        <f>(Data!Y14+Data!AX14)</f>
        <v>2</v>
      </c>
      <c r="R64">
        <f t="shared" si="9"/>
        <v>0</v>
      </c>
    </row>
    <row r="65" spans="1:18" ht="11.25">
      <c r="A65">
        <v>11</v>
      </c>
      <c r="B65">
        <f ca="1" t="shared" si="7"/>
      </c>
      <c r="F65" t="str">
        <f t="shared" si="8"/>
        <v>Colin Russell</v>
      </c>
      <c r="H65">
        <f>(Data!P15+Data!AO15)</f>
        <v>0</v>
      </c>
      <c r="I65">
        <f>(Data!Q15+Data!AP15)</f>
        <v>0</v>
      </c>
      <c r="J65">
        <f>(Data!R15+Data!AQ15)</f>
        <v>0</v>
      </c>
      <c r="K65">
        <f>(Data!S15+Data!AR15)</f>
        <v>0</v>
      </c>
      <c r="L65">
        <f>(Data!T15+Data!AS15)</f>
        <v>0</v>
      </c>
      <c r="M65">
        <f>(Data!U15+Data!AT15)</f>
        <v>0</v>
      </c>
      <c r="N65">
        <f>(Data!V15+Data!AU15)</f>
        <v>0</v>
      </c>
      <c r="O65">
        <f>(Data!W15+Data!AV15)</f>
        <v>0</v>
      </c>
      <c r="P65">
        <f>(Data!X15+Data!AW15)</f>
        <v>0</v>
      </c>
      <c r="Q65">
        <f>(Data!Y15+Data!AX15)</f>
        <v>0</v>
      </c>
      <c r="R65">
        <f t="shared" si="9"/>
        <v>0</v>
      </c>
    </row>
    <row r="66" spans="1:18" ht="11.25">
      <c r="A66">
        <v>12</v>
      </c>
      <c r="B66">
        <f ca="1" t="shared" si="7"/>
      </c>
      <c r="F66" t="str">
        <f t="shared" si="8"/>
        <v>Kenny Schunck</v>
      </c>
      <c r="H66">
        <f>(Data!P16+Data!AO16)</f>
        <v>2</v>
      </c>
      <c r="I66">
        <f>(Data!Q16+Data!AP16)</f>
        <v>8</v>
      </c>
      <c r="J66">
        <f>(Data!R16+Data!AQ16)</f>
        <v>2</v>
      </c>
      <c r="K66">
        <f>(Data!S16+Data!AR16)</f>
        <v>1</v>
      </c>
      <c r="L66">
        <f>(Data!T16+Data!AS16)</f>
        <v>0</v>
      </c>
      <c r="M66">
        <f>(Data!U16+Data!AT16)</f>
        <v>0</v>
      </c>
      <c r="N66">
        <f>(Data!V16+Data!AU16)</f>
        <v>1</v>
      </c>
      <c r="O66">
        <f>(Data!W16+Data!AV16)</f>
        <v>0</v>
      </c>
      <c r="P66">
        <f>(Data!X16+Data!AW16)</f>
        <v>0</v>
      </c>
      <c r="Q66">
        <f>(Data!Y16+Data!AX16)</f>
        <v>0</v>
      </c>
      <c r="R66">
        <f t="shared" si="9"/>
        <v>0</v>
      </c>
    </row>
    <row r="67" spans="1:18" ht="11.25">
      <c r="A67">
        <v>13</v>
      </c>
      <c r="B67">
        <f ca="1" t="shared" si="7"/>
      </c>
      <c r="F67" t="str">
        <f t="shared" si="8"/>
        <v>Eric Schwartz</v>
      </c>
      <c r="H67">
        <f>(Data!P17+Data!AO17)</f>
        <v>7.33</v>
      </c>
      <c r="I67">
        <f>(Data!Q17+Data!AP17)</f>
        <v>35</v>
      </c>
      <c r="J67">
        <f>(Data!R17+Data!AQ17)</f>
        <v>4</v>
      </c>
      <c r="K67">
        <f>(Data!S17+Data!AR17)</f>
        <v>5</v>
      </c>
      <c r="L67">
        <f>(Data!T17+Data!AS17)</f>
        <v>3</v>
      </c>
      <c r="M67">
        <f>(Data!U17+Data!AT17)</f>
        <v>6</v>
      </c>
      <c r="N67">
        <f>(Data!V17+Data!AU17)</f>
        <v>12</v>
      </c>
      <c r="O67">
        <f>(Data!W17+Data!AV17)</f>
        <v>0</v>
      </c>
      <c r="P67">
        <f>(Data!X17+Data!AW17)</f>
        <v>0</v>
      </c>
      <c r="Q67">
        <f>(Data!Y17+Data!AX17)</f>
        <v>0</v>
      </c>
      <c r="R67">
        <f t="shared" si="9"/>
        <v>2.8649386084583903</v>
      </c>
    </row>
    <row r="68" spans="1:18" ht="11.25">
      <c r="A68">
        <v>14</v>
      </c>
      <c r="B68">
        <f ca="1" t="shared" si="7"/>
      </c>
      <c r="F68" t="str">
        <f>B18</f>
        <v>Jamie Shibley</v>
      </c>
      <c r="H68">
        <f>(Data!P18+Data!AO18)</f>
        <v>12</v>
      </c>
      <c r="I68">
        <f>(Data!Q18+Data!AP18)</f>
        <v>57</v>
      </c>
      <c r="J68">
        <f>(Data!R18+Data!AQ18)</f>
        <v>13</v>
      </c>
      <c r="K68">
        <f>(Data!S18+Data!AR18)</f>
        <v>9</v>
      </c>
      <c r="L68">
        <f>(Data!T18+Data!AS18)</f>
        <v>7</v>
      </c>
      <c r="M68">
        <f>(Data!U18+Data!AT18)</f>
        <v>5</v>
      </c>
      <c r="N68">
        <f>(Data!V18+Data!AU18)</f>
        <v>17</v>
      </c>
      <c r="O68">
        <f>(Data!W18+Data!AV18)</f>
        <v>0</v>
      </c>
      <c r="P68">
        <f>(Data!X18+Data!AW18)</f>
        <v>1</v>
      </c>
      <c r="Q68">
        <f>(Data!Y18+Data!AX18)</f>
        <v>0</v>
      </c>
      <c r="R68">
        <f t="shared" si="9"/>
        <v>4.083333333333333</v>
      </c>
    </row>
    <row r="69" spans="1:18" ht="11.25">
      <c r="A69">
        <v>15</v>
      </c>
      <c r="B69">
        <f ca="1" t="shared" si="7"/>
      </c>
      <c r="F69" t="str">
        <f>B19</f>
        <v>Shawn Thieke</v>
      </c>
      <c r="H69">
        <f>(Data!P19+Data!AO19)</f>
        <v>0</v>
      </c>
      <c r="I69">
        <f>(Data!Q19+Data!AP19)</f>
        <v>0</v>
      </c>
      <c r="J69">
        <f>(Data!R19+Data!AQ19)</f>
        <v>0</v>
      </c>
      <c r="K69">
        <f>(Data!S19+Data!AR19)</f>
        <v>0</v>
      </c>
      <c r="L69">
        <f>(Data!T19+Data!AS19)</f>
        <v>0</v>
      </c>
      <c r="M69">
        <f>(Data!U19+Data!AT19)</f>
        <v>0</v>
      </c>
      <c r="N69">
        <f>(Data!V19+Data!AU19)</f>
        <v>0</v>
      </c>
      <c r="O69">
        <f>(Data!W19+Data!AV19)</f>
        <v>0</v>
      </c>
      <c r="P69">
        <f>(Data!X19+Data!AW19)</f>
        <v>0</v>
      </c>
      <c r="Q69">
        <f>(Data!Y19+Data!AX19)</f>
        <v>0</v>
      </c>
      <c r="R69">
        <f t="shared" si="9"/>
        <v>0</v>
      </c>
    </row>
    <row r="70" spans="1:18" ht="11.25">
      <c r="A70">
        <v>16</v>
      </c>
      <c r="B70">
        <f ca="1" t="shared" si="7"/>
      </c>
      <c r="F70" t="str">
        <f>B20</f>
        <v>Brian Wagner</v>
      </c>
      <c r="H70">
        <f>(Data!P20+Data!AO20)</f>
        <v>0</v>
      </c>
      <c r="I70">
        <f>(Data!Q20+Data!AP20)</f>
        <v>0</v>
      </c>
      <c r="J70">
        <f>(Data!R20+Data!AQ20)</f>
        <v>0</v>
      </c>
      <c r="K70">
        <f>(Data!S20+Data!AR20)</f>
        <v>0</v>
      </c>
      <c r="L70">
        <v>8</v>
      </c>
      <c r="M70">
        <f>(Data!U20+Data!AT20)</f>
        <v>0</v>
      </c>
      <c r="N70">
        <f>(Data!V20+Data!AU20)</f>
        <v>0</v>
      </c>
      <c r="O70">
        <f>(Data!W20+Data!AV20)</f>
        <v>0</v>
      </c>
      <c r="P70">
        <f>(Data!X20+Data!AW20)</f>
        <v>0</v>
      </c>
      <c r="Q70">
        <f>(Data!Y20+Data!AX20)</f>
        <v>0</v>
      </c>
      <c r="R70">
        <f t="shared" si="9"/>
        <v>0</v>
      </c>
    </row>
    <row r="71" spans="1:18" ht="11.25">
      <c r="A71">
        <v>20</v>
      </c>
      <c r="B71">
        <f ca="1">(IF(CELL("TYPE",A51)="B","",+A51))</f>
      </c>
      <c r="F71" t="s">
        <v>17</v>
      </c>
      <c r="H71">
        <f aca="true" t="shared" si="10" ref="H71:Q71">SUM(H56:H70)</f>
        <v>57.995999999999995</v>
      </c>
      <c r="I71">
        <f t="shared" si="10"/>
        <v>244</v>
      </c>
      <c r="J71">
        <f t="shared" si="10"/>
        <v>38</v>
      </c>
      <c r="K71">
        <f t="shared" si="10"/>
        <v>20</v>
      </c>
      <c r="L71">
        <f t="shared" si="10"/>
        <v>21</v>
      </c>
      <c r="M71">
        <f t="shared" si="10"/>
        <v>22</v>
      </c>
      <c r="N71">
        <f t="shared" si="10"/>
        <v>97</v>
      </c>
      <c r="O71">
        <f t="shared" si="10"/>
        <v>7</v>
      </c>
      <c r="P71">
        <f t="shared" si="10"/>
        <v>2</v>
      </c>
      <c r="Q71">
        <f t="shared" si="10"/>
        <v>2</v>
      </c>
      <c r="R71">
        <f>IF((H71=0),0,(L71*6)/H71)</f>
        <v>2.1725636250775917</v>
      </c>
    </row>
    <row r="72" spans="1:13" ht="11.25">
      <c r="A72" t="s">
        <v>22</v>
      </c>
      <c r="D72" t="s">
        <v>36</v>
      </c>
      <c r="F72" t="s">
        <v>21</v>
      </c>
      <c r="G72" t="s">
        <v>20</v>
      </c>
      <c r="H72" t="s">
        <v>42</v>
      </c>
      <c r="L72">
        <v>1</v>
      </c>
      <c r="M72">
        <f>C6</f>
        <v>9</v>
      </c>
    </row>
    <row r="73" spans="6:8" ht="11.25">
      <c r="F73">
        <f>COUNTIF(D55:D71,"W")</f>
        <v>7</v>
      </c>
      <c r="G73">
        <f>COUNTIF(D55:D71,"L")</f>
        <v>2</v>
      </c>
      <c r="H73">
        <f>F73/I2</f>
        <v>0.7777777777777778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 Moyne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Site License</dc:creator>
  <cp:keywords/>
  <dc:description/>
  <cp:lastModifiedBy>ThiekeWS</cp:lastModifiedBy>
  <cp:lastPrinted>2008-06-10T21:01:56Z</cp:lastPrinted>
  <dcterms:created xsi:type="dcterms:W3CDTF">2001-04-30T15:00:29Z</dcterms:created>
  <dcterms:modified xsi:type="dcterms:W3CDTF">2008-10-28T13:16:38Z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