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40" windowHeight="8985" activeTab="0"/>
  </bookViews>
  <sheets>
    <sheet name="CSC151 midterm-gradebook" sheetId="1" r:id="rId1"/>
  </sheets>
  <definedNames>
    <definedName name="EXAMS">'CSC151 midterm-gradebook'!$C$39</definedName>
    <definedName name="FINAL">'CSC151 midterm-gradebook'!$C$40</definedName>
    <definedName name="HW">'CSC151 midterm-gradebook'!$C$38</definedName>
    <definedName name="TOT_POINTS">'CSC151 midterm-gradebook'!$R$35</definedName>
  </definedNames>
  <calcPr fullCalcOnLoad="1"/>
</workbook>
</file>

<file path=xl/sharedStrings.xml><?xml version="1.0" encoding="utf-8"?>
<sst xmlns="http://schemas.openxmlformats.org/spreadsheetml/2006/main" count="59" uniqueCount="39">
  <si>
    <t>Total Points</t>
  </si>
  <si>
    <t>Grade</t>
  </si>
  <si>
    <t>Class Average</t>
  </si>
  <si>
    <t>Out of 100</t>
  </si>
  <si>
    <t>Points Possible</t>
  </si>
  <si>
    <t>CSC151 Exam #1: Part One (Quiz)</t>
  </si>
  <si>
    <t>Letter Grade</t>
  </si>
  <si>
    <t>Other Letter grade</t>
  </si>
  <si>
    <t>Assignment #1 (Homework) Comp Sci</t>
  </si>
  <si>
    <t>Assignment #2 (Homework) Excel 1</t>
  </si>
  <si>
    <t>Assignment #3 (Homework) Excel 2</t>
  </si>
  <si>
    <t>Assignment #4 (Homework)Excel 3</t>
  </si>
  <si>
    <t>Assignment #5 (Homework) HTML</t>
  </si>
  <si>
    <t>Assignment #6 (Homework) DB1</t>
  </si>
  <si>
    <t>Assignment #7 (Homework) DB2</t>
  </si>
  <si>
    <t>Assignment #8 (Homework) DB3</t>
  </si>
  <si>
    <t>Assignment #9 (Homework) DB4</t>
  </si>
  <si>
    <t>CSC151 Exam #2-Part two (Quiz)</t>
  </si>
  <si>
    <t xml:space="preserve">Homework </t>
  </si>
  <si>
    <t>Exams</t>
  </si>
  <si>
    <t xml:space="preserve">Final </t>
  </si>
  <si>
    <t/>
  </si>
  <si>
    <r>
      <t xml:space="preserve">Assignment #10 (Homework) Powerpoint </t>
    </r>
    <r>
      <rPr>
        <b/>
        <sz val="10"/>
        <color indexed="17"/>
        <rFont val="Arial"/>
        <family val="2"/>
      </rPr>
      <t>Extra Credit</t>
    </r>
  </si>
  <si>
    <t>CSC151 Exam #1-Part two (Quiz)-</t>
  </si>
  <si>
    <t>Final Formula</t>
  </si>
  <si>
    <t>Midterm formula</t>
  </si>
  <si>
    <t>n/a</t>
  </si>
  <si>
    <t>N/a</t>
  </si>
  <si>
    <t xml:space="preserve"> MED. INC</t>
  </si>
  <si>
    <t>N/A</t>
  </si>
  <si>
    <t>CSC151 Exam #2: Part One (Quiz) (WEIGHTED +1.5)</t>
  </si>
  <si>
    <t>Final Exam part 1 (Weighted +2.5)</t>
  </si>
  <si>
    <t>NA</t>
  </si>
  <si>
    <t>Exempt</t>
  </si>
  <si>
    <t>W/D</t>
  </si>
  <si>
    <t>A-</t>
  </si>
  <si>
    <t>A</t>
  </si>
  <si>
    <t>Final Exam part 2 (weighted +5)</t>
  </si>
  <si>
    <t>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</si>
</sst>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1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5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69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169" fontId="0" fillId="0" borderId="1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169" fontId="5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 wrapText="1"/>
    </xf>
    <xf numFmtId="169" fontId="0" fillId="0" borderId="2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69" fontId="0" fillId="0" borderId="0" xfId="0" applyNumberFormat="1" applyAlignment="1">
      <alignment/>
    </xf>
    <xf numFmtId="169" fontId="6" fillId="0" borderId="1" xfId="0" applyNumberFormat="1" applyFont="1" applyBorder="1" applyAlignment="1">
      <alignment/>
    </xf>
    <xf numFmtId="169" fontId="7" fillId="0" borderId="1" xfId="0" applyNumberFormat="1" applyFont="1" applyBorder="1" applyAlignment="1">
      <alignment/>
    </xf>
    <xf numFmtId="169" fontId="0" fillId="0" borderId="0" xfId="0" applyNumberFormat="1" applyFill="1" applyBorder="1" applyAlignment="1">
      <alignment/>
    </xf>
    <xf numFmtId="2" fontId="0" fillId="0" borderId="0" xfId="0" applyNumberFormat="1" applyAlignment="1">
      <alignment/>
    </xf>
    <xf numFmtId="169" fontId="0" fillId="0" borderId="3" xfId="0" applyNumberFormat="1" applyBorder="1" applyAlignment="1">
      <alignment/>
    </xf>
    <xf numFmtId="169" fontId="5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center" wrapText="1"/>
    </xf>
    <xf numFmtId="2" fontId="8" fillId="0" borderId="1" xfId="0" applyNumberFormat="1" applyFont="1" applyBorder="1" applyAlignment="1">
      <alignment/>
    </xf>
    <xf numFmtId="169" fontId="5" fillId="0" borderId="0" xfId="0" applyNumberFormat="1" applyFont="1" applyAlignment="1">
      <alignment horizontal="right"/>
    </xf>
    <xf numFmtId="169" fontId="5" fillId="0" borderId="1" xfId="0" applyNumberFormat="1" applyFont="1" applyBorder="1" applyAlignment="1">
      <alignment horizontal="right"/>
    </xf>
    <xf numFmtId="169" fontId="9" fillId="0" borderId="1" xfId="0" applyNumberFormat="1" applyFont="1" applyBorder="1" applyAlignment="1">
      <alignment/>
    </xf>
    <xf numFmtId="169" fontId="0" fillId="0" borderId="3" xfId="0" applyNumberFormat="1" applyFont="1" applyBorder="1" applyAlignment="1">
      <alignment horizontal="right"/>
    </xf>
    <xf numFmtId="169" fontId="5" fillId="0" borderId="3" xfId="0" applyNumberFormat="1" applyFont="1" applyBorder="1" applyAlignment="1">
      <alignment horizontal="right"/>
    </xf>
    <xf numFmtId="169" fontId="0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169" fontId="0" fillId="0" borderId="4" xfId="0" applyNumberFormat="1" applyBorder="1" applyAlignment="1">
      <alignment/>
    </xf>
    <xf numFmtId="0" fontId="8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69" fontId="0" fillId="0" borderId="5" xfId="0" applyNumberFormat="1" applyBorder="1" applyAlignment="1">
      <alignment/>
    </xf>
    <xf numFmtId="169" fontId="8" fillId="2" borderId="3" xfId="0" applyNumberFormat="1" applyFont="1" applyFill="1" applyBorder="1" applyAlignment="1">
      <alignment/>
    </xf>
    <xf numFmtId="2" fontId="0" fillId="0" borderId="3" xfId="0" applyNumberFormat="1" applyBorder="1" applyAlignment="1">
      <alignment/>
    </xf>
    <xf numFmtId="169" fontId="0" fillId="0" borderId="6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7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31" sqref="A2:A31"/>
    </sheetView>
  </sheetViews>
  <sheetFormatPr defaultColWidth="9.140625" defaultRowHeight="12.75"/>
  <cols>
    <col min="1" max="1" width="20.00390625" style="0" customWidth="1"/>
    <col min="2" max="2" width="12.421875" style="0" customWidth="1"/>
    <col min="3" max="11" width="11.8515625" style="0" customWidth="1"/>
    <col min="12" max="12" width="13.421875" style="0" customWidth="1"/>
    <col min="13" max="13" width="13.7109375" style="0" customWidth="1"/>
    <col min="14" max="14" width="13.421875" style="0" customWidth="1"/>
    <col min="15" max="15" width="13.7109375" style="0" customWidth="1"/>
    <col min="16" max="16" width="12.8515625" style="0" customWidth="1"/>
    <col min="17" max="17" width="12.28125" style="0" customWidth="1"/>
    <col min="22" max="22" width="2.7109375" style="0" hidden="1" customWidth="1"/>
    <col min="23" max="23" width="13.7109375" style="0" hidden="1" customWidth="1"/>
    <col min="24" max="24" width="14.140625" style="0" hidden="1" customWidth="1"/>
    <col min="25" max="25" width="7.57421875" style="0" customWidth="1"/>
    <col min="26" max="26" width="4.8515625" style="0" customWidth="1"/>
  </cols>
  <sheetData>
    <row r="1" spans="1:25" ht="72" customHeight="1">
      <c r="A1" s="2"/>
      <c r="B1" s="23" t="s">
        <v>8</v>
      </c>
      <c r="C1" s="23" t="s">
        <v>9</v>
      </c>
      <c r="D1" s="23" t="s">
        <v>10</v>
      </c>
      <c r="E1" s="23" t="s">
        <v>11</v>
      </c>
      <c r="F1" s="23" t="s">
        <v>12</v>
      </c>
      <c r="G1" s="23" t="s">
        <v>13</v>
      </c>
      <c r="H1" s="23" t="s">
        <v>14</v>
      </c>
      <c r="I1" s="23" t="s">
        <v>15</v>
      </c>
      <c r="J1" s="23" t="s">
        <v>16</v>
      </c>
      <c r="K1" s="10" t="s">
        <v>22</v>
      </c>
      <c r="L1" s="12" t="s">
        <v>5</v>
      </c>
      <c r="M1" s="12" t="s">
        <v>23</v>
      </c>
      <c r="N1" s="12" t="s">
        <v>30</v>
      </c>
      <c r="O1" s="12" t="s">
        <v>17</v>
      </c>
      <c r="P1" s="12" t="s">
        <v>31</v>
      </c>
      <c r="Q1" s="23" t="s">
        <v>37</v>
      </c>
      <c r="R1" s="12" t="s">
        <v>0</v>
      </c>
      <c r="S1" s="12" t="s">
        <v>1</v>
      </c>
      <c r="T1" s="3" t="s">
        <v>6</v>
      </c>
      <c r="U1" s="3" t="s">
        <v>7</v>
      </c>
      <c r="V1" s="4"/>
      <c r="W1" s="3" t="s">
        <v>25</v>
      </c>
      <c r="X1" s="3" t="s">
        <v>24</v>
      </c>
      <c r="Y1" s="34"/>
    </row>
    <row r="2" spans="1:25" ht="12.75">
      <c r="A2" s="5"/>
      <c r="B2" s="21">
        <v>18.5</v>
      </c>
      <c r="C2" s="21">
        <v>38.5</v>
      </c>
      <c r="D2" s="21">
        <v>19.5</v>
      </c>
      <c r="E2" s="21">
        <v>18.5</v>
      </c>
      <c r="F2" s="21">
        <v>23</v>
      </c>
      <c r="G2" s="21">
        <v>20</v>
      </c>
      <c r="H2" s="21">
        <v>20</v>
      </c>
      <c r="I2" s="21">
        <v>19</v>
      </c>
      <c r="J2" s="21">
        <v>16</v>
      </c>
      <c r="K2" s="38"/>
      <c r="L2" s="21">
        <v>15</v>
      </c>
      <c r="M2" s="21">
        <v>23</v>
      </c>
      <c r="N2" s="6">
        <v>21.5</v>
      </c>
      <c r="O2" s="6">
        <v>44</v>
      </c>
      <c r="P2" s="35">
        <v>21.5</v>
      </c>
      <c r="Q2" s="35">
        <v>42</v>
      </c>
      <c r="R2" s="16">
        <f aca="true" t="shared" si="0" ref="R2:R31">(SUM($B2:$K2)*HW)+(SUM($L2:$O2)*EXAMS)+(SUM($P2:$Q2)*FINAL)</f>
        <v>138.25</v>
      </c>
      <c r="S2" s="7">
        <f>(R2/TOT_POINTS)*100</f>
        <v>77.88732394366197</v>
      </c>
      <c r="T2" s="8" t="str">
        <f>IF(S2&gt;=92.5,"A",(IF(AND(S2&lt;92.5,S2&gt;=87.5),"A-",(IF(AND(S2&lt;87.5,S2&gt;=85.5),"B+",(IF(AND(S2&lt;85.5,S2&gt;=81.5),"B",(IF(AND(S2&lt;81.5,S2&gt;=77.5),"B-",(IF(AND(S2&lt;77.5,S2&gt;=75.5),"C+",(IF(AND(S2&lt;75.5,S2&gt;=69.5),"C","")))))))))))))</f>
        <v>B-</v>
      </c>
      <c r="U2" s="8">
        <f>IF(AND(S2&lt;69.5,S2&gt;=67.5),"C-",(IF(AND(S2&lt;67.5,S2&gt;=59.5),"D",(IF(S2&lt;59.5,"F","")))))</f>
      </c>
      <c r="V2" s="4" t="s">
        <v>21</v>
      </c>
      <c r="W2" s="16">
        <f>(SUM($A2:$J2)*HW)+(SUM($K2:$N2)*EXAMS)+25</f>
        <v>136.375</v>
      </c>
      <c r="X2" s="16">
        <f>(SUM(B2:K2)*HW)+(SUM(L2:O2)*EXAMS)+(SUM(P2:Q2)*FINAL)</f>
        <v>138.25</v>
      </c>
      <c r="Y2" s="16"/>
    </row>
    <row r="3" spans="1:26" ht="12.75">
      <c r="A3" s="5"/>
      <c r="B3" s="21">
        <v>15</v>
      </c>
      <c r="C3" s="21">
        <v>38.5</v>
      </c>
      <c r="D3" s="21">
        <v>16</v>
      </c>
      <c r="E3" s="21">
        <v>18.5</v>
      </c>
      <c r="F3" s="21">
        <v>25</v>
      </c>
      <c r="G3" s="21">
        <v>20</v>
      </c>
      <c r="H3" s="21">
        <v>18.5</v>
      </c>
      <c r="I3" s="21">
        <v>19</v>
      </c>
      <c r="J3" s="21">
        <v>16</v>
      </c>
      <c r="K3" s="17"/>
      <c r="L3" s="21">
        <v>24</v>
      </c>
      <c r="M3" s="21">
        <v>66</v>
      </c>
      <c r="N3" s="6">
        <v>21.5</v>
      </c>
      <c r="O3" s="6">
        <v>69</v>
      </c>
      <c r="P3" s="36">
        <v>25</v>
      </c>
      <c r="Q3" s="36">
        <v>77</v>
      </c>
      <c r="R3" s="16">
        <f t="shared" si="0"/>
        <v>163.875</v>
      </c>
      <c r="S3" s="7">
        <f aca="true" t="shared" si="1" ref="S3:S31">(R3/TOT_POINTS)*100</f>
        <v>92.32394366197182</v>
      </c>
      <c r="T3" s="8" t="str">
        <f aca="true" t="shared" si="2" ref="T3:T33">IF(S3&gt;=92.5,"A",(IF(AND(S3&lt;92.5,S3&gt;=87.5),"A-",(IF(AND(S3&lt;87.5,S3&gt;=85.5),"B+",(IF(AND(S3&lt;85.5,S3&gt;=81.5),"B",(IF(AND(S3&lt;81.5,S3&gt;=77.5),"B-",(IF(AND(S3&lt;77.5,S3&gt;=75.5),"C+",(IF(AND(S3&lt;75.5,S3&gt;=69.5),"C","")))))))))))))</f>
        <v>A-</v>
      </c>
      <c r="U3" s="8">
        <f aca="true" t="shared" si="3" ref="U3:U31">IF(AND(S3&lt;69.5,S3&gt;=67.5),"C-",(IF(AND(S3&lt;67.5,S3&gt;=59.5),"D",(IF(S3&lt;59.5,"F","")))))</f>
      </c>
      <c r="V3" s="4"/>
      <c r="W3" s="6"/>
      <c r="X3" s="16"/>
      <c r="Y3" s="16">
        <v>92.25</v>
      </c>
      <c r="Z3" t="s">
        <v>35</v>
      </c>
    </row>
    <row r="4" spans="1:25" ht="12.75">
      <c r="A4" s="5"/>
      <c r="B4" s="21">
        <v>17.5</v>
      </c>
      <c r="C4" s="21">
        <v>34</v>
      </c>
      <c r="D4" s="21">
        <v>14.5</v>
      </c>
      <c r="E4" s="21">
        <v>18.5</v>
      </c>
      <c r="F4" s="21">
        <v>19.5</v>
      </c>
      <c r="G4" s="21">
        <v>20</v>
      </c>
      <c r="H4" s="21">
        <v>17.5</v>
      </c>
      <c r="I4" s="21">
        <v>18</v>
      </c>
      <c r="J4" s="21">
        <v>18</v>
      </c>
      <c r="K4" s="17">
        <v>7</v>
      </c>
      <c r="L4" s="21">
        <v>17</v>
      </c>
      <c r="M4" s="21">
        <v>40</v>
      </c>
      <c r="N4" s="6">
        <v>29.5</v>
      </c>
      <c r="O4" s="6">
        <v>63.5</v>
      </c>
      <c r="P4" s="21">
        <v>27.5</v>
      </c>
      <c r="Q4" s="35">
        <v>57</v>
      </c>
      <c r="R4" s="16">
        <f t="shared" si="0"/>
        <v>150.875</v>
      </c>
      <c r="S4" s="7">
        <f t="shared" si="1"/>
        <v>85</v>
      </c>
      <c r="T4" s="8" t="str">
        <f t="shared" si="2"/>
        <v>B</v>
      </c>
      <c r="U4" s="8">
        <f t="shared" si="3"/>
      </c>
      <c r="V4" s="4" t="s">
        <v>21</v>
      </c>
      <c r="W4" s="6"/>
      <c r="X4" s="16"/>
      <c r="Y4" s="16"/>
    </row>
    <row r="5" spans="1:25" ht="12.75">
      <c r="A5" s="5"/>
      <c r="B5" s="21">
        <v>8</v>
      </c>
      <c r="C5" s="21">
        <v>37.5</v>
      </c>
      <c r="D5" s="21">
        <v>15.5</v>
      </c>
      <c r="E5" s="21">
        <v>18</v>
      </c>
      <c r="F5" s="21">
        <v>20</v>
      </c>
      <c r="G5" s="21">
        <v>19</v>
      </c>
      <c r="H5" s="21">
        <v>17</v>
      </c>
      <c r="I5" s="28">
        <v>17.5</v>
      </c>
      <c r="J5" s="21">
        <v>18</v>
      </c>
      <c r="K5" s="17">
        <v>7</v>
      </c>
      <c r="L5" s="21">
        <v>19</v>
      </c>
      <c r="M5" s="21">
        <v>46.5</v>
      </c>
      <c r="N5" s="6">
        <v>29.5</v>
      </c>
      <c r="O5" s="6">
        <v>62.5</v>
      </c>
      <c r="P5" s="21">
        <v>22.5</v>
      </c>
      <c r="Q5" s="35">
        <v>67</v>
      </c>
      <c r="R5" s="16">
        <f t="shared" si="0"/>
        <v>150.5</v>
      </c>
      <c r="S5" s="7">
        <f t="shared" si="1"/>
        <v>84.78873239436619</v>
      </c>
      <c r="T5" s="8" t="str">
        <f t="shared" si="2"/>
        <v>B</v>
      </c>
      <c r="U5" s="8">
        <f t="shared" si="3"/>
      </c>
      <c r="V5" s="4" t="s">
        <v>21</v>
      </c>
      <c r="W5" s="6"/>
      <c r="X5" s="16"/>
      <c r="Y5" s="16"/>
    </row>
    <row r="6" spans="1:26" ht="12.75">
      <c r="A6" s="5"/>
      <c r="B6" s="21">
        <v>14.25</v>
      </c>
      <c r="C6" s="21">
        <v>37.5</v>
      </c>
      <c r="D6" s="21">
        <v>18.5</v>
      </c>
      <c r="E6" s="21">
        <v>18.5</v>
      </c>
      <c r="F6" s="21">
        <v>20</v>
      </c>
      <c r="G6" s="21">
        <v>18</v>
      </c>
      <c r="H6" s="30">
        <v>17.5</v>
      </c>
      <c r="I6" s="21">
        <v>20</v>
      </c>
      <c r="J6" s="21">
        <v>17</v>
      </c>
      <c r="K6" s="17">
        <v>7.5</v>
      </c>
      <c r="L6" s="21">
        <v>23</v>
      </c>
      <c r="M6" s="21">
        <v>68.5</v>
      </c>
      <c r="N6" s="6">
        <v>25.5</v>
      </c>
      <c r="O6" s="6">
        <v>66.5</v>
      </c>
      <c r="P6" s="36">
        <v>28</v>
      </c>
      <c r="Q6" s="36">
        <v>72</v>
      </c>
      <c r="R6" s="16">
        <f t="shared" si="0"/>
        <v>165.25</v>
      </c>
      <c r="S6" s="7">
        <f t="shared" si="1"/>
        <v>93.09859154929578</v>
      </c>
      <c r="T6" s="8" t="str">
        <f t="shared" si="2"/>
        <v>A</v>
      </c>
      <c r="U6" s="8">
        <f t="shared" si="3"/>
      </c>
      <c r="V6" s="4" t="s">
        <v>21</v>
      </c>
      <c r="W6" s="6"/>
      <c r="X6" s="16"/>
      <c r="Y6" s="16">
        <v>91</v>
      </c>
      <c r="Z6" t="s">
        <v>35</v>
      </c>
    </row>
    <row r="7" spans="1:25" ht="12.75">
      <c r="A7" s="5"/>
      <c r="B7" s="21">
        <v>14</v>
      </c>
      <c r="C7" s="21">
        <v>38.5</v>
      </c>
      <c r="D7" s="21">
        <v>19</v>
      </c>
      <c r="E7" s="21">
        <v>19</v>
      </c>
      <c r="F7" s="21">
        <v>25</v>
      </c>
      <c r="G7" s="21">
        <v>17.5</v>
      </c>
      <c r="H7" s="30">
        <v>19.5</v>
      </c>
      <c r="I7" s="21">
        <v>19</v>
      </c>
      <c r="J7" s="29" t="s">
        <v>29</v>
      </c>
      <c r="K7" s="17"/>
      <c r="L7" s="21">
        <v>28</v>
      </c>
      <c r="M7" s="21">
        <v>57</v>
      </c>
      <c r="N7" s="26" t="s">
        <v>26</v>
      </c>
      <c r="O7" s="26" t="s">
        <v>26</v>
      </c>
      <c r="P7" s="36"/>
      <c r="Q7" s="36" t="s">
        <v>33</v>
      </c>
      <c r="R7" s="16">
        <f t="shared" si="0"/>
        <v>107</v>
      </c>
      <c r="S7" s="7">
        <f t="shared" si="1"/>
        <v>60.281690140845065</v>
      </c>
      <c r="T7" s="33" t="s">
        <v>32</v>
      </c>
      <c r="U7" s="33" t="s">
        <v>32</v>
      </c>
      <c r="V7" s="4"/>
      <c r="W7" s="6"/>
      <c r="X7" s="16"/>
      <c r="Y7" s="16"/>
    </row>
    <row r="8" spans="1:25" ht="12.75" customHeight="1">
      <c r="A8" s="5"/>
      <c r="B8" s="21">
        <v>13</v>
      </c>
      <c r="C8" s="21">
        <v>37</v>
      </c>
      <c r="D8" s="21">
        <v>18.5</v>
      </c>
      <c r="E8" s="21">
        <v>19.5</v>
      </c>
      <c r="F8" s="21">
        <v>18.5</v>
      </c>
      <c r="G8" s="21">
        <v>20</v>
      </c>
      <c r="H8" s="21">
        <v>19.5</v>
      </c>
      <c r="I8" s="21">
        <v>19.5</v>
      </c>
      <c r="J8" s="22">
        <v>0</v>
      </c>
      <c r="K8" s="17"/>
      <c r="L8" s="21">
        <v>20</v>
      </c>
      <c r="M8" s="21">
        <v>67</v>
      </c>
      <c r="N8" s="6">
        <v>25.5</v>
      </c>
      <c r="O8" s="6">
        <v>65.5</v>
      </c>
      <c r="P8" s="21">
        <v>25.5</v>
      </c>
      <c r="Q8" s="35">
        <v>82</v>
      </c>
      <c r="R8" s="16">
        <f t="shared" si="0"/>
        <v>154.125</v>
      </c>
      <c r="S8" s="7">
        <f t="shared" si="1"/>
        <v>86.83098591549296</v>
      </c>
      <c r="T8" s="8" t="str">
        <f t="shared" si="2"/>
        <v>B+</v>
      </c>
      <c r="U8" s="8">
        <f t="shared" si="3"/>
      </c>
      <c r="V8" s="4"/>
      <c r="W8" s="6"/>
      <c r="X8" s="16"/>
      <c r="Y8" s="16"/>
    </row>
    <row r="9" spans="1:26" ht="12.75">
      <c r="A9" s="5"/>
      <c r="B9" s="21">
        <v>18.5</v>
      </c>
      <c r="C9" s="21">
        <v>38.5</v>
      </c>
      <c r="D9" s="21">
        <v>17.5</v>
      </c>
      <c r="E9" s="21">
        <v>20</v>
      </c>
      <c r="F9" s="21">
        <v>22</v>
      </c>
      <c r="G9" s="21">
        <v>20</v>
      </c>
      <c r="H9" s="21">
        <v>17</v>
      </c>
      <c r="I9" s="21">
        <v>20</v>
      </c>
      <c r="J9" s="21">
        <v>17</v>
      </c>
      <c r="K9" s="17"/>
      <c r="L9" s="21">
        <v>22</v>
      </c>
      <c r="M9" s="21">
        <v>67.5</v>
      </c>
      <c r="N9" s="6">
        <v>23.5</v>
      </c>
      <c r="O9" s="6">
        <v>69</v>
      </c>
      <c r="P9" s="36">
        <v>28</v>
      </c>
      <c r="Q9" s="36">
        <v>75</v>
      </c>
      <c r="R9" s="16">
        <f t="shared" si="0"/>
        <v>166.5</v>
      </c>
      <c r="S9" s="7">
        <f t="shared" si="1"/>
        <v>93.80281690140845</v>
      </c>
      <c r="T9" s="8" t="str">
        <f t="shared" si="2"/>
        <v>A</v>
      </c>
      <c r="U9" s="8">
        <f t="shared" si="3"/>
      </c>
      <c r="V9" s="4"/>
      <c r="W9" s="6"/>
      <c r="X9" s="16"/>
      <c r="Y9" s="16">
        <v>93.83333333333333</v>
      </c>
      <c r="Z9" t="s">
        <v>36</v>
      </c>
    </row>
    <row r="10" spans="1:25" ht="12.75">
      <c r="A10" s="5"/>
      <c r="B10" s="21">
        <v>11.5</v>
      </c>
      <c r="C10" s="21">
        <v>34.5</v>
      </c>
      <c r="D10" s="22">
        <v>12.5</v>
      </c>
      <c r="E10" s="21">
        <v>15.5</v>
      </c>
      <c r="F10" s="21">
        <v>21</v>
      </c>
      <c r="G10" s="21">
        <v>20</v>
      </c>
      <c r="H10" s="21">
        <v>18</v>
      </c>
      <c r="I10" s="29">
        <v>4.5</v>
      </c>
      <c r="J10" s="21">
        <v>17</v>
      </c>
      <c r="K10" s="17">
        <v>7</v>
      </c>
      <c r="L10" s="21">
        <v>23</v>
      </c>
      <c r="M10" s="21">
        <v>55</v>
      </c>
      <c r="N10" s="6">
        <v>21.5</v>
      </c>
      <c r="O10" s="9">
        <v>60</v>
      </c>
      <c r="P10" s="21">
        <v>21.5</v>
      </c>
      <c r="Q10" s="35">
        <v>69</v>
      </c>
      <c r="R10" s="16">
        <f t="shared" si="0"/>
        <v>143.25</v>
      </c>
      <c r="S10" s="7">
        <f t="shared" si="1"/>
        <v>80.70422535211267</v>
      </c>
      <c r="T10" s="8" t="str">
        <f t="shared" si="2"/>
        <v>B-</v>
      </c>
      <c r="U10" s="8">
        <f t="shared" si="3"/>
      </c>
      <c r="V10" s="4"/>
      <c r="W10" s="6"/>
      <c r="X10" s="16"/>
      <c r="Y10" s="16"/>
    </row>
    <row r="11" spans="1:25" ht="12.75">
      <c r="A11" s="5"/>
      <c r="B11" s="21">
        <v>8.5</v>
      </c>
      <c r="C11" s="21">
        <v>37.5</v>
      </c>
      <c r="D11" s="21">
        <v>14</v>
      </c>
      <c r="E11" s="21">
        <v>16.5</v>
      </c>
      <c r="F11" s="21">
        <v>20.5</v>
      </c>
      <c r="G11" s="21">
        <v>19</v>
      </c>
      <c r="H11" s="21">
        <v>17</v>
      </c>
      <c r="I11" s="21">
        <v>14</v>
      </c>
      <c r="J11" s="21">
        <v>16</v>
      </c>
      <c r="K11" s="17">
        <v>4.5</v>
      </c>
      <c r="L11" s="21">
        <v>20</v>
      </c>
      <c r="M11" s="21">
        <v>62</v>
      </c>
      <c r="N11" s="6">
        <v>21.5</v>
      </c>
      <c r="O11" s="9">
        <v>54</v>
      </c>
      <c r="P11" s="21">
        <v>22.5</v>
      </c>
      <c r="Q11" s="35">
        <v>66</v>
      </c>
      <c r="R11" s="16">
        <f t="shared" si="0"/>
        <v>145.25</v>
      </c>
      <c r="S11" s="7">
        <f t="shared" si="1"/>
        <v>81.83098591549296</v>
      </c>
      <c r="T11" s="8" t="str">
        <f t="shared" si="2"/>
        <v>B</v>
      </c>
      <c r="U11" s="8">
        <f t="shared" si="3"/>
      </c>
      <c r="V11" s="4"/>
      <c r="W11" s="6"/>
      <c r="X11" s="16"/>
      <c r="Y11" s="16"/>
    </row>
    <row r="12" spans="1:25" ht="12.75">
      <c r="A12" s="5"/>
      <c r="B12" s="21">
        <v>11</v>
      </c>
      <c r="C12" s="21">
        <v>35</v>
      </c>
      <c r="D12" s="21">
        <v>15</v>
      </c>
      <c r="E12" s="21">
        <v>19</v>
      </c>
      <c r="F12" s="21">
        <v>4</v>
      </c>
      <c r="G12" s="21">
        <v>20</v>
      </c>
      <c r="H12" s="30">
        <v>15.5</v>
      </c>
      <c r="I12" s="21">
        <v>20</v>
      </c>
      <c r="J12" s="22">
        <v>0</v>
      </c>
      <c r="K12" s="17">
        <v>7.5</v>
      </c>
      <c r="L12" s="21">
        <v>20</v>
      </c>
      <c r="M12" s="21">
        <v>30</v>
      </c>
      <c r="N12" s="6">
        <v>18.5</v>
      </c>
      <c r="O12" s="9">
        <v>45</v>
      </c>
      <c r="P12" s="21">
        <v>23.5</v>
      </c>
      <c r="Q12" s="35">
        <v>51.5</v>
      </c>
      <c r="R12" s="16">
        <f t="shared" si="0"/>
        <v>120.625</v>
      </c>
      <c r="S12" s="7">
        <f t="shared" si="1"/>
        <v>67.95774647887323</v>
      </c>
      <c r="T12" s="8">
        <f t="shared" si="2"/>
      </c>
      <c r="U12" s="8" t="str">
        <f t="shared" si="3"/>
        <v>C-</v>
      </c>
      <c r="V12" s="4"/>
      <c r="W12" s="6"/>
      <c r="X12" s="16"/>
      <c r="Y12" s="16"/>
    </row>
    <row r="13" spans="1:26" ht="12.75">
      <c r="A13" s="5"/>
      <c r="B13" s="21">
        <v>13</v>
      </c>
      <c r="C13" s="21">
        <v>35</v>
      </c>
      <c r="D13" s="21">
        <v>17</v>
      </c>
      <c r="E13" s="21">
        <v>17</v>
      </c>
      <c r="F13" s="21">
        <v>17</v>
      </c>
      <c r="G13" s="21">
        <v>20</v>
      </c>
      <c r="H13" s="21">
        <v>16</v>
      </c>
      <c r="I13" s="21">
        <v>19.5</v>
      </c>
      <c r="J13" s="21">
        <v>19</v>
      </c>
      <c r="K13" s="17">
        <v>8.5</v>
      </c>
      <c r="L13" s="21">
        <v>24</v>
      </c>
      <c r="M13" s="21">
        <v>56.5</v>
      </c>
      <c r="N13" s="6">
        <v>22.5</v>
      </c>
      <c r="O13" s="9">
        <v>64.5</v>
      </c>
      <c r="P13" s="36">
        <v>22</v>
      </c>
      <c r="Q13" s="36">
        <v>76</v>
      </c>
      <c r="R13" s="16">
        <f t="shared" si="0"/>
        <v>157.375</v>
      </c>
      <c r="S13" s="7">
        <f t="shared" si="1"/>
        <v>88.66197183098592</v>
      </c>
      <c r="T13" s="8" t="str">
        <f t="shared" si="2"/>
        <v>A-</v>
      </c>
      <c r="U13" s="8">
        <f t="shared" si="3"/>
      </c>
      <c r="V13" s="4"/>
      <c r="W13" s="6"/>
      <c r="X13" s="16"/>
      <c r="Y13" s="16">
        <v>88.58333333333334</v>
      </c>
      <c r="Z13" t="s">
        <v>35</v>
      </c>
    </row>
    <row r="14" spans="1:25" ht="12.75">
      <c r="A14" s="5"/>
      <c r="B14" s="21">
        <v>11.5</v>
      </c>
      <c r="C14" s="21">
        <v>32.5</v>
      </c>
      <c r="D14" s="21">
        <v>14.5</v>
      </c>
      <c r="E14" s="21">
        <v>19</v>
      </c>
      <c r="F14" s="21">
        <v>19.5</v>
      </c>
      <c r="G14" s="21">
        <v>20</v>
      </c>
      <c r="H14" s="21">
        <v>17.5</v>
      </c>
      <c r="I14" s="21">
        <v>15.5</v>
      </c>
      <c r="J14" s="30">
        <v>16.5</v>
      </c>
      <c r="K14" s="17">
        <v>8.5</v>
      </c>
      <c r="L14" s="21">
        <v>20</v>
      </c>
      <c r="M14" s="21">
        <v>58</v>
      </c>
      <c r="N14" s="6">
        <v>21.5</v>
      </c>
      <c r="O14" s="9">
        <v>61</v>
      </c>
      <c r="P14" s="21">
        <v>25.5</v>
      </c>
      <c r="Q14" s="35">
        <v>58.5</v>
      </c>
      <c r="R14" s="16">
        <f t="shared" si="0"/>
        <v>148.625</v>
      </c>
      <c r="S14" s="7">
        <f t="shared" si="1"/>
        <v>83.73239436619718</v>
      </c>
      <c r="T14" s="8" t="str">
        <f t="shared" si="2"/>
        <v>B</v>
      </c>
      <c r="U14" s="8">
        <f t="shared" si="3"/>
      </c>
      <c r="V14" s="4"/>
      <c r="W14" s="6"/>
      <c r="X14" s="16"/>
      <c r="Y14" s="16"/>
    </row>
    <row r="15" spans="1:26" ht="12.75">
      <c r="A15" s="5"/>
      <c r="B15" s="21">
        <v>15</v>
      </c>
      <c r="C15" s="21">
        <v>37</v>
      </c>
      <c r="D15" s="21">
        <v>17.5</v>
      </c>
      <c r="E15" s="21">
        <v>19.5</v>
      </c>
      <c r="F15" s="21">
        <v>22</v>
      </c>
      <c r="G15" s="21">
        <v>19.5</v>
      </c>
      <c r="H15" s="21">
        <v>19</v>
      </c>
      <c r="I15" s="21">
        <v>19</v>
      </c>
      <c r="J15" s="21">
        <v>16</v>
      </c>
      <c r="K15" s="17"/>
      <c r="L15" s="21">
        <v>23</v>
      </c>
      <c r="M15" s="21">
        <v>62.5</v>
      </c>
      <c r="N15" s="6">
        <v>18.5</v>
      </c>
      <c r="O15" s="9">
        <v>63</v>
      </c>
      <c r="P15" s="36">
        <v>24</v>
      </c>
      <c r="Q15" s="36">
        <v>74</v>
      </c>
      <c r="R15" s="16">
        <f t="shared" si="0"/>
        <v>158.5</v>
      </c>
      <c r="S15" s="7">
        <f t="shared" si="1"/>
        <v>89.29577464788733</v>
      </c>
      <c r="T15" s="8" t="str">
        <f t="shared" si="2"/>
        <v>A-</v>
      </c>
      <c r="U15" s="8">
        <f t="shared" si="3"/>
      </c>
      <c r="V15" s="4"/>
      <c r="W15" s="6"/>
      <c r="X15" s="16"/>
      <c r="Y15" s="16">
        <v>89.33333333333333</v>
      </c>
      <c r="Z15" t="s">
        <v>35</v>
      </c>
    </row>
    <row r="16" spans="1:25" ht="12.75">
      <c r="A16" s="5"/>
      <c r="B16" s="22" t="s">
        <v>26</v>
      </c>
      <c r="C16" s="22">
        <v>0</v>
      </c>
      <c r="D16" s="22">
        <v>6</v>
      </c>
      <c r="E16" s="31">
        <v>15.5</v>
      </c>
      <c r="F16" s="21">
        <v>20.5</v>
      </c>
      <c r="G16" s="21">
        <v>20</v>
      </c>
      <c r="H16" s="30">
        <v>18</v>
      </c>
      <c r="I16" s="22">
        <v>0</v>
      </c>
      <c r="J16" s="22">
        <v>0</v>
      </c>
      <c r="K16" s="17"/>
      <c r="L16" s="21">
        <v>21</v>
      </c>
      <c r="M16" s="21">
        <v>29</v>
      </c>
      <c r="N16" s="11">
        <v>0</v>
      </c>
      <c r="O16" s="11">
        <v>0</v>
      </c>
      <c r="P16" s="21">
        <v>25.5</v>
      </c>
      <c r="Q16" s="35">
        <v>71.5</v>
      </c>
      <c r="R16" s="16">
        <f t="shared" si="0"/>
        <v>76.75</v>
      </c>
      <c r="S16" s="24">
        <f>(R16/(TOT_POINTS-(20*0.5)))*100</f>
        <v>45.820895522388064</v>
      </c>
      <c r="T16" s="8">
        <f t="shared" si="2"/>
      </c>
      <c r="U16" s="8" t="str">
        <f t="shared" si="3"/>
        <v>F</v>
      </c>
      <c r="V16" s="4"/>
      <c r="W16" s="6"/>
      <c r="X16" s="16"/>
      <c r="Y16" s="16"/>
    </row>
    <row r="17" spans="1:25" ht="12.75">
      <c r="A17" s="5"/>
      <c r="B17" s="21">
        <v>14.5</v>
      </c>
      <c r="C17" s="21">
        <v>38</v>
      </c>
      <c r="D17" s="21">
        <v>18.5</v>
      </c>
      <c r="E17" s="21">
        <v>19</v>
      </c>
      <c r="F17" s="22">
        <v>5.5</v>
      </c>
      <c r="G17" s="21">
        <v>16</v>
      </c>
      <c r="H17" s="29">
        <v>11.5</v>
      </c>
      <c r="I17" s="29">
        <v>14.5</v>
      </c>
      <c r="J17" s="29">
        <v>12</v>
      </c>
      <c r="K17" s="25">
        <v>9.5</v>
      </c>
      <c r="L17" s="21">
        <v>28</v>
      </c>
      <c r="M17" s="21">
        <v>36.5</v>
      </c>
      <c r="N17" s="25" t="s">
        <v>28</v>
      </c>
      <c r="O17" s="25" t="s">
        <v>28</v>
      </c>
      <c r="P17" s="21">
        <v>23.5</v>
      </c>
      <c r="Q17" s="21">
        <v>20</v>
      </c>
      <c r="R17" s="16">
        <f t="shared" si="0"/>
        <v>106.5</v>
      </c>
      <c r="S17" s="24">
        <f>(R17/(TOT_POINTS-(100*0.25)))*100</f>
        <v>69.83606557377048</v>
      </c>
      <c r="T17" s="8" t="str">
        <f t="shared" si="2"/>
        <v>C</v>
      </c>
      <c r="U17" s="8">
        <f t="shared" si="3"/>
      </c>
      <c r="V17" s="4"/>
      <c r="W17" s="6"/>
      <c r="X17" s="16"/>
      <c r="Y17" s="16"/>
    </row>
    <row r="18" spans="1:26" ht="12.75">
      <c r="A18" s="5"/>
      <c r="B18" s="21">
        <v>12.5</v>
      </c>
      <c r="C18" s="21">
        <v>38.5</v>
      </c>
      <c r="D18" s="21">
        <v>19.5</v>
      </c>
      <c r="E18" s="21">
        <v>18</v>
      </c>
      <c r="F18" s="21">
        <v>23</v>
      </c>
      <c r="G18" s="21">
        <v>20</v>
      </c>
      <c r="H18" s="21">
        <v>19</v>
      </c>
      <c r="I18" s="21">
        <v>20</v>
      </c>
      <c r="J18" s="21">
        <v>18.5</v>
      </c>
      <c r="K18" s="17"/>
      <c r="L18" s="21">
        <v>28</v>
      </c>
      <c r="M18" s="21">
        <v>63.5</v>
      </c>
      <c r="N18" s="6">
        <v>19.5</v>
      </c>
      <c r="O18" s="9">
        <v>60.5</v>
      </c>
      <c r="P18" s="36">
        <v>25</v>
      </c>
      <c r="Q18" s="36">
        <v>76</v>
      </c>
      <c r="R18" s="16">
        <f t="shared" si="0"/>
        <v>162.625</v>
      </c>
      <c r="S18" s="7">
        <f t="shared" si="1"/>
        <v>91.61971830985915</v>
      </c>
      <c r="T18" s="8" t="str">
        <f t="shared" si="2"/>
        <v>A-</v>
      </c>
      <c r="U18" s="8">
        <f t="shared" si="3"/>
      </c>
      <c r="V18" s="4"/>
      <c r="W18" s="6"/>
      <c r="X18" s="16"/>
      <c r="Y18" s="16">
        <v>91.58333333333334</v>
      </c>
      <c r="Z18" t="s">
        <v>35</v>
      </c>
    </row>
    <row r="19" spans="1:25" ht="12.75">
      <c r="A19" s="5"/>
      <c r="B19" s="21">
        <v>15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9" t="s">
        <v>27</v>
      </c>
      <c r="J19" s="29" t="s">
        <v>29</v>
      </c>
      <c r="K19" s="17"/>
      <c r="L19" s="21">
        <v>14</v>
      </c>
      <c r="M19" s="21">
        <v>36</v>
      </c>
      <c r="N19" s="26" t="s">
        <v>26</v>
      </c>
      <c r="O19" s="26" t="s">
        <v>26</v>
      </c>
      <c r="P19" s="21"/>
      <c r="Q19" s="21" t="s">
        <v>34</v>
      </c>
      <c r="R19" s="16">
        <f t="shared" si="0"/>
        <v>20</v>
      </c>
      <c r="S19" s="7">
        <f t="shared" si="1"/>
        <v>11.267605633802818</v>
      </c>
      <c r="T19" s="8">
        <f t="shared" si="2"/>
      </c>
      <c r="U19" s="8" t="str">
        <f t="shared" si="3"/>
        <v>F</v>
      </c>
      <c r="V19" s="4"/>
      <c r="W19" s="6"/>
      <c r="X19" s="16"/>
      <c r="Y19" s="16"/>
    </row>
    <row r="20" spans="1:25" ht="12.75">
      <c r="A20" s="5"/>
      <c r="B20" s="21">
        <v>7</v>
      </c>
      <c r="C20" s="21">
        <v>32.5</v>
      </c>
      <c r="D20" s="21">
        <v>15.5</v>
      </c>
      <c r="E20" s="21">
        <v>16.5</v>
      </c>
      <c r="F20" s="21">
        <v>23</v>
      </c>
      <c r="G20" s="21">
        <v>20</v>
      </c>
      <c r="H20" s="21">
        <v>17</v>
      </c>
      <c r="I20" s="21">
        <v>16</v>
      </c>
      <c r="J20" s="21">
        <v>17</v>
      </c>
      <c r="K20" s="17"/>
      <c r="L20" s="21">
        <v>17</v>
      </c>
      <c r="M20" s="21">
        <v>35.5</v>
      </c>
      <c r="N20" s="6">
        <v>27.5</v>
      </c>
      <c r="O20" s="9">
        <v>65</v>
      </c>
      <c r="P20" s="21">
        <v>19.5</v>
      </c>
      <c r="Q20" s="35">
        <v>61.5</v>
      </c>
      <c r="R20" s="16">
        <f t="shared" si="0"/>
        <v>138.75</v>
      </c>
      <c r="S20" s="7">
        <f t="shared" si="1"/>
        <v>78.16901408450704</v>
      </c>
      <c r="T20" s="8" t="str">
        <f t="shared" si="2"/>
        <v>B-</v>
      </c>
      <c r="U20" s="8">
        <f t="shared" si="3"/>
      </c>
      <c r="V20" s="4"/>
      <c r="W20" s="6"/>
      <c r="X20" s="16"/>
      <c r="Y20" s="16"/>
    </row>
    <row r="21" spans="1:26" ht="12.75">
      <c r="A21" s="5"/>
      <c r="B21" s="21">
        <v>19.5</v>
      </c>
      <c r="C21" s="21">
        <v>39</v>
      </c>
      <c r="D21" s="21">
        <v>17.5</v>
      </c>
      <c r="E21" s="21">
        <v>19</v>
      </c>
      <c r="F21" s="21">
        <v>17</v>
      </c>
      <c r="G21" s="21">
        <v>20</v>
      </c>
      <c r="H21" s="21">
        <v>18</v>
      </c>
      <c r="I21" s="30">
        <v>20</v>
      </c>
      <c r="J21" s="21">
        <v>14</v>
      </c>
      <c r="L21" s="21">
        <v>22</v>
      </c>
      <c r="M21" s="21">
        <v>67</v>
      </c>
      <c r="N21" s="6">
        <v>20.5</v>
      </c>
      <c r="O21" s="9">
        <v>60</v>
      </c>
      <c r="P21" s="36">
        <v>25</v>
      </c>
      <c r="Q21" s="36">
        <v>74</v>
      </c>
      <c r="R21" s="16">
        <f>(SUM($B21:$K21)*HW)+(SUM($L21:$O21)*EXAMS)+(SUM($P21:$Q21)*FINAL)</f>
        <v>159.125</v>
      </c>
      <c r="S21" s="7">
        <f t="shared" si="1"/>
        <v>89.64788732394366</v>
      </c>
      <c r="T21" s="8" t="str">
        <f t="shared" si="2"/>
        <v>A-</v>
      </c>
      <c r="U21" s="8">
        <f t="shared" si="3"/>
      </c>
      <c r="V21" s="4"/>
      <c r="W21" s="6"/>
      <c r="X21" s="16"/>
      <c r="Y21" s="16">
        <v>89.58333333333334</v>
      </c>
      <c r="Z21" t="s">
        <v>35</v>
      </c>
    </row>
    <row r="22" spans="1:31" ht="12.75">
      <c r="A22" s="5"/>
      <c r="B22" s="21">
        <v>17.5</v>
      </c>
      <c r="C22" s="21">
        <v>39</v>
      </c>
      <c r="D22" s="21">
        <v>18</v>
      </c>
      <c r="E22" s="21">
        <v>20</v>
      </c>
      <c r="F22" s="21">
        <v>20</v>
      </c>
      <c r="G22" s="21">
        <v>19.5</v>
      </c>
      <c r="H22" s="21">
        <v>17</v>
      </c>
      <c r="I22" s="21">
        <v>20</v>
      </c>
      <c r="J22" s="21">
        <v>17</v>
      </c>
      <c r="K22" s="17"/>
      <c r="L22" s="21">
        <v>24</v>
      </c>
      <c r="M22" s="21">
        <v>67</v>
      </c>
      <c r="N22" s="6">
        <v>20.5</v>
      </c>
      <c r="O22" s="9">
        <v>69</v>
      </c>
      <c r="P22" s="36">
        <v>26</v>
      </c>
      <c r="Q22" s="36">
        <v>77</v>
      </c>
      <c r="R22" s="16">
        <f t="shared" si="0"/>
        <v>164.875</v>
      </c>
      <c r="S22" s="7">
        <f t="shared" si="1"/>
        <v>92.88732394366197</v>
      </c>
      <c r="T22" s="8" t="str">
        <f t="shared" si="2"/>
        <v>A</v>
      </c>
      <c r="U22" s="8">
        <f t="shared" si="3"/>
      </c>
      <c r="V22" s="4"/>
      <c r="W22" s="6"/>
      <c r="X22" s="16"/>
      <c r="Y22" s="16">
        <v>92.75</v>
      </c>
      <c r="Z22" t="s">
        <v>36</v>
      </c>
      <c r="AE22" s="16"/>
    </row>
    <row r="23" spans="1:25" ht="12.75">
      <c r="A23" s="5"/>
      <c r="B23" s="21">
        <v>19</v>
      </c>
      <c r="C23" s="21">
        <v>37</v>
      </c>
      <c r="D23" s="22">
        <v>0</v>
      </c>
      <c r="E23" s="21">
        <v>19</v>
      </c>
      <c r="F23" s="21">
        <v>18.5</v>
      </c>
      <c r="G23" s="21">
        <v>19.5</v>
      </c>
      <c r="H23" s="21">
        <v>16</v>
      </c>
      <c r="I23" s="21">
        <v>19</v>
      </c>
      <c r="J23" s="21">
        <v>13</v>
      </c>
      <c r="K23" s="17">
        <v>6</v>
      </c>
      <c r="L23" s="21">
        <v>26</v>
      </c>
      <c r="M23" s="21">
        <v>62</v>
      </c>
      <c r="N23" s="6">
        <v>27.5</v>
      </c>
      <c r="O23" s="9">
        <v>62</v>
      </c>
      <c r="P23" s="21">
        <v>20.5</v>
      </c>
      <c r="Q23" s="35">
        <v>67.5</v>
      </c>
      <c r="R23" s="16">
        <f t="shared" si="0"/>
        <v>149.875</v>
      </c>
      <c r="S23" s="7">
        <f t="shared" si="1"/>
        <v>84.43661971830986</v>
      </c>
      <c r="T23" s="8" t="str">
        <f t="shared" si="2"/>
        <v>B</v>
      </c>
      <c r="U23" s="8">
        <f t="shared" si="3"/>
      </c>
      <c r="V23" s="4"/>
      <c r="W23" s="6"/>
      <c r="X23" s="16"/>
      <c r="Y23" s="16"/>
    </row>
    <row r="24" spans="1:26" ht="12.75">
      <c r="A24" s="5"/>
      <c r="B24" s="21">
        <v>9</v>
      </c>
      <c r="C24" s="21">
        <v>36.5</v>
      </c>
      <c r="D24" s="21">
        <v>18.5</v>
      </c>
      <c r="E24" s="21">
        <v>19.5</v>
      </c>
      <c r="F24" s="21">
        <v>19</v>
      </c>
      <c r="G24" s="21">
        <v>20</v>
      </c>
      <c r="H24" s="21">
        <v>18</v>
      </c>
      <c r="I24" s="21">
        <v>20</v>
      </c>
      <c r="J24" s="21">
        <v>16</v>
      </c>
      <c r="K24" t="s">
        <v>38</v>
      </c>
      <c r="L24" s="21">
        <v>22</v>
      </c>
      <c r="M24" s="21">
        <v>67.5</v>
      </c>
      <c r="N24" s="6">
        <v>22.5</v>
      </c>
      <c r="O24" s="9">
        <v>69</v>
      </c>
      <c r="P24" s="36">
        <v>25</v>
      </c>
      <c r="Q24" s="36">
        <v>73.5</v>
      </c>
      <c r="R24" s="16">
        <f>(SUM($B24:$K24)*HW)+(SUM($L24:$O24)*EXAMS)+(SUM($P24:$Q24)*FINAL)</f>
        <v>158.125</v>
      </c>
      <c r="S24" s="7">
        <f t="shared" si="1"/>
        <v>89.08450704225352</v>
      </c>
      <c r="T24" s="8" t="str">
        <f t="shared" si="2"/>
        <v>A-</v>
      </c>
      <c r="U24" s="8">
        <f t="shared" si="3"/>
      </c>
      <c r="V24" s="4"/>
      <c r="W24" s="6"/>
      <c r="X24" s="16"/>
      <c r="Y24" s="16">
        <v>89</v>
      </c>
      <c r="Z24" t="s">
        <v>35</v>
      </c>
    </row>
    <row r="25" spans="1:25" ht="12.75">
      <c r="A25" s="5"/>
      <c r="B25" s="21">
        <v>9.5</v>
      </c>
      <c r="C25" s="21">
        <v>31</v>
      </c>
      <c r="D25" s="21">
        <v>15</v>
      </c>
      <c r="E25" s="21">
        <v>19.5</v>
      </c>
      <c r="F25" s="21">
        <v>13</v>
      </c>
      <c r="G25" s="21">
        <v>19.5</v>
      </c>
      <c r="H25" s="21">
        <v>15</v>
      </c>
      <c r="I25" s="21">
        <v>19.5</v>
      </c>
      <c r="J25" s="21">
        <v>19</v>
      </c>
      <c r="K25" s="17"/>
      <c r="L25" s="21">
        <v>14</v>
      </c>
      <c r="M25" s="21">
        <v>49</v>
      </c>
      <c r="N25" s="6">
        <v>18.5</v>
      </c>
      <c r="O25" s="9">
        <v>48.5</v>
      </c>
      <c r="P25" s="21">
        <v>16.5</v>
      </c>
      <c r="Q25" s="35">
        <v>33.5</v>
      </c>
      <c r="R25" s="16">
        <f>(SUM($B25:$K25)*HW)+(SUM($L25:$O25)*EXAMS)+(SUM($P25:$Q25)*FINAL)</f>
        <v>125.5</v>
      </c>
      <c r="S25" s="7">
        <f t="shared" si="1"/>
        <v>70.70422535211267</v>
      </c>
      <c r="T25" s="8" t="str">
        <f t="shared" si="2"/>
        <v>C</v>
      </c>
      <c r="U25" s="8">
        <f t="shared" si="3"/>
      </c>
      <c r="V25" s="4"/>
      <c r="W25" s="6"/>
      <c r="X25" s="16"/>
      <c r="Y25" s="16"/>
    </row>
    <row r="26" spans="1:25" ht="12.75">
      <c r="A26" s="5"/>
      <c r="B26" s="21">
        <v>16.5</v>
      </c>
      <c r="C26" s="21">
        <v>32.5</v>
      </c>
      <c r="D26" s="21">
        <v>14.5</v>
      </c>
      <c r="E26" s="21">
        <v>19.5</v>
      </c>
      <c r="F26" s="21">
        <v>15</v>
      </c>
      <c r="G26" s="21">
        <v>19.5</v>
      </c>
      <c r="H26" s="21">
        <v>16</v>
      </c>
      <c r="I26" s="21">
        <v>19</v>
      </c>
      <c r="J26" s="21">
        <v>19</v>
      </c>
      <c r="K26" s="17">
        <v>7.5</v>
      </c>
      <c r="L26" s="21">
        <v>22</v>
      </c>
      <c r="M26" s="21">
        <v>60.5</v>
      </c>
      <c r="N26" s="6">
        <v>24.5</v>
      </c>
      <c r="O26" s="9">
        <v>56.5</v>
      </c>
      <c r="P26" s="21">
        <v>21.5</v>
      </c>
      <c r="Q26" s="35">
        <v>71</v>
      </c>
      <c r="R26" s="16">
        <f t="shared" si="0"/>
        <v>153.5</v>
      </c>
      <c r="S26" s="7">
        <f t="shared" si="1"/>
        <v>86.47887323943661</v>
      </c>
      <c r="T26" s="8" t="str">
        <f t="shared" si="2"/>
        <v>B+</v>
      </c>
      <c r="U26" s="8">
        <f t="shared" si="3"/>
      </c>
      <c r="V26" s="4"/>
      <c r="W26" s="6"/>
      <c r="X26" s="16"/>
      <c r="Y26" s="16"/>
    </row>
    <row r="27" spans="1:25" ht="12.75">
      <c r="A27" s="5"/>
      <c r="B27" s="21">
        <v>11</v>
      </c>
      <c r="C27" s="21">
        <v>36.5</v>
      </c>
      <c r="D27" s="21">
        <v>16</v>
      </c>
      <c r="E27" s="21">
        <v>18</v>
      </c>
      <c r="F27" s="21">
        <v>17</v>
      </c>
      <c r="G27" s="21">
        <v>20</v>
      </c>
      <c r="H27" s="21">
        <v>16</v>
      </c>
      <c r="I27" s="21">
        <v>17.5</v>
      </c>
      <c r="J27" s="21">
        <v>17</v>
      </c>
      <c r="K27" s="17">
        <v>8</v>
      </c>
      <c r="L27" s="21">
        <v>19</v>
      </c>
      <c r="M27" s="21">
        <v>38</v>
      </c>
      <c r="N27" s="6">
        <v>31.5</v>
      </c>
      <c r="O27" s="9">
        <v>47.5</v>
      </c>
      <c r="P27" s="21">
        <v>20.5</v>
      </c>
      <c r="Q27" s="35">
        <v>44</v>
      </c>
      <c r="R27" s="16">
        <f t="shared" si="0"/>
        <v>138.625</v>
      </c>
      <c r="S27" s="7">
        <f t="shared" si="1"/>
        <v>78.09859154929578</v>
      </c>
      <c r="T27" s="8" t="str">
        <f t="shared" si="2"/>
        <v>B-</v>
      </c>
      <c r="U27" s="8">
        <f t="shared" si="3"/>
      </c>
      <c r="V27" s="4"/>
      <c r="W27" s="6"/>
      <c r="X27" s="16"/>
      <c r="Y27" s="16"/>
    </row>
    <row r="28" spans="1:26" ht="12.75">
      <c r="A28" s="5"/>
      <c r="B28" s="21">
        <v>11</v>
      </c>
      <c r="C28" s="21">
        <v>36.5</v>
      </c>
      <c r="D28" s="21">
        <v>15</v>
      </c>
      <c r="E28" s="21">
        <v>18</v>
      </c>
      <c r="F28" s="21">
        <v>20</v>
      </c>
      <c r="G28" s="21">
        <v>19.5</v>
      </c>
      <c r="H28" s="21">
        <v>17.5</v>
      </c>
      <c r="I28" s="21">
        <v>18.5</v>
      </c>
      <c r="J28" s="21">
        <v>17</v>
      </c>
      <c r="K28" s="17">
        <v>10</v>
      </c>
      <c r="L28" s="21">
        <v>20</v>
      </c>
      <c r="M28" s="21">
        <v>62</v>
      </c>
      <c r="N28" s="6">
        <v>25.5</v>
      </c>
      <c r="O28" s="9">
        <v>68.5</v>
      </c>
      <c r="P28" s="36">
        <v>25</v>
      </c>
      <c r="Q28" s="36">
        <v>74</v>
      </c>
      <c r="R28" s="16">
        <f t="shared" si="0"/>
        <v>160.25</v>
      </c>
      <c r="S28" s="7">
        <f t="shared" si="1"/>
        <v>90.28169014084507</v>
      </c>
      <c r="T28" s="8" t="str">
        <f t="shared" si="2"/>
        <v>A-</v>
      </c>
      <c r="U28" s="8">
        <f t="shared" si="3"/>
      </c>
      <c r="V28" s="4"/>
      <c r="W28" s="6"/>
      <c r="X28" s="16"/>
      <c r="Y28" s="16">
        <v>90.33333333333333</v>
      </c>
      <c r="Z28" t="s">
        <v>35</v>
      </c>
    </row>
    <row r="29" spans="1:26" ht="12.75">
      <c r="A29" s="5"/>
      <c r="B29" s="21">
        <v>16.5</v>
      </c>
      <c r="C29" s="21">
        <v>36.5</v>
      </c>
      <c r="D29" s="21">
        <v>16</v>
      </c>
      <c r="E29" s="21">
        <v>19</v>
      </c>
      <c r="F29" s="21">
        <v>24.5</v>
      </c>
      <c r="G29" s="21">
        <v>19.5</v>
      </c>
      <c r="H29" s="21">
        <v>17.5</v>
      </c>
      <c r="I29" s="21">
        <v>20</v>
      </c>
      <c r="J29" s="30">
        <v>17</v>
      </c>
      <c r="K29" s="17"/>
      <c r="L29" s="21">
        <v>24</v>
      </c>
      <c r="M29" s="21">
        <v>60.5</v>
      </c>
      <c r="N29" s="6">
        <v>23.5</v>
      </c>
      <c r="O29" s="9">
        <v>68</v>
      </c>
      <c r="P29" s="36">
        <v>25</v>
      </c>
      <c r="Q29" s="36">
        <v>76</v>
      </c>
      <c r="R29" s="16">
        <f t="shared" si="0"/>
        <v>162.5</v>
      </c>
      <c r="S29" s="7">
        <f t="shared" si="1"/>
        <v>91.54929577464789</v>
      </c>
      <c r="T29" s="8" t="str">
        <f t="shared" si="2"/>
        <v>A-</v>
      </c>
      <c r="U29" s="8">
        <f t="shared" si="3"/>
      </c>
      <c r="V29" s="4"/>
      <c r="W29" s="6"/>
      <c r="X29" s="16"/>
      <c r="Y29" s="16">
        <v>91.5</v>
      </c>
      <c r="Z29" t="s">
        <v>35</v>
      </c>
    </row>
    <row r="30" spans="1:26" ht="12.75">
      <c r="A30" s="5"/>
      <c r="B30" s="21">
        <v>19</v>
      </c>
      <c r="C30" s="21">
        <v>39</v>
      </c>
      <c r="D30" s="21">
        <v>18.5</v>
      </c>
      <c r="E30" s="21">
        <v>20</v>
      </c>
      <c r="F30" s="21">
        <v>21</v>
      </c>
      <c r="G30" s="21">
        <v>20</v>
      </c>
      <c r="H30" s="21">
        <v>18</v>
      </c>
      <c r="I30" s="21">
        <v>20</v>
      </c>
      <c r="J30" s="30">
        <v>17</v>
      </c>
      <c r="K30" s="17"/>
      <c r="L30" s="21">
        <v>25</v>
      </c>
      <c r="M30" s="21">
        <v>61</v>
      </c>
      <c r="N30" s="6">
        <v>25.5</v>
      </c>
      <c r="O30" s="9">
        <v>61</v>
      </c>
      <c r="P30" s="36">
        <v>25</v>
      </c>
      <c r="Q30" s="36">
        <v>77</v>
      </c>
      <c r="R30" s="16">
        <f t="shared" si="0"/>
        <v>164.875</v>
      </c>
      <c r="S30" s="7">
        <f t="shared" si="1"/>
        <v>92.88732394366197</v>
      </c>
      <c r="T30" s="8" t="str">
        <f t="shared" si="2"/>
        <v>A</v>
      </c>
      <c r="U30" s="8">
        <f t="shared" si="3"/>
      </c>
      <c r="V30" s="4"/>
      <c r="W30" s="6"/>
      <c r="X30" s="16"/>
      <c r="Y30" s="16">
        <v>92.91666666666667</v>
      </c>
      <c r="Z30" t="s">
        <v>36</v>
      </c>
    </row>
    <row r="31" spans="1:25" ht="12.75">
      <c r="A31" s="5"/>
      <c r="B31" s="21">
        <v>12.5</v>
      </c>
      <c r="C31" s="21">
        <v>36.5</v>
      </c>
      <c r="D31" s="21">
        <v>17</v>
      </c>
      <c r="E31" s="21">
        <v>17.5</v>
      </c>
      <c r="F31" s="21">
        <v>20</v>
      </c>
      <c r="G31" s="21">
        <v>20</v>
      </c>
      <c r="H31" s="21">
        <v>18</v>
      </c>
      <c r="I31" s="21">
        <v>16</v>
      </c>
      <c r="J31" s="30">
        <v>15</v>
      </c>
      <c r="K31" s="17">
        <v>8.5</v>
      </c>
      <c r="L31" s="21">
        <v>23</v>
      </c>
      <c r="M31" s="21">
        <v>40.1</v>
      </c>
      <c r="N31" s="6">
        <v>16.5</v>
      </c>
      <c r="O31" s="27">
        <v>51.5</v>
      </c>
      <c r="P31" s="21">
        <v>21.5</v>
      </c>
      <c r="Q31" s="35">
        <v>52.5</v>
      </c>
      <c r="R31" s="16">
        <f t="shared" si="0"/>
        <v>141.775</v>
      </c>
      <c r="S31" s="7">
        <f t="shared" si="1"/>
        <v>79.87323943661973</v>
      </c>
      <c r="T31" s="8" t="str">
        <f t="shared" si="2"/>
        <v>B-</v>
      </c>
      <c r="U31" s="8">
        <f t="shared" si="3"/>
      </c>
      <c r="V31" s="4"/>
      <c r="W31" s="6"/>
      <c r="X31" s="16"/>
      <c r="Y31" s="16"/>
    </row>
    <row r="32" spans="1:23" ht="12.75">
      <c r="A32" s="5" t="s">
        <v>2</v>
      </c>
      <c r="B32" s="21">
        <f aca="true" t="shared" si="4" ref="B32:J32">AVERAGE(B2:B31)</f>
        <v>13.767241379310345</v>
      </c>
      <c r="C32" s="21">
        <f t="shared" si="4"/>
        <v>34.016666666666666</v>
      </c>
      <c r="D32" s="21">
        <f t="shared" si="4"/>
        <v>15.166666666666666</v>
      </c>
      <c r="E32" s="21">
        <f t="shared" si="4"/>
        <v>17.833333333333332</v>
      </c>
      <c r="F32" s="21">
        <f t="shared" si="4"/>
        <v>18.466666666666665</v>
      </c>
      <c r="G32" s="21">
        <f t="shared" si="4"/>
        <v>18.866666666666667</v>
      </c>
      <c r="H32" s="21">
        <f t="shared" si="4"/>
        <v>16.733333333333334</v>
      </c>
      <c r="I32" s="21">
        <f t="shared" si="4"/>
        <v>17.396551724137932</v>
      </c>
      <c r="J32" s="21">
        <f t="shared" si="4"/>
        <v>14.821428571428571</v>
      </c>
      <c r="K32" s="18"/>
      <c r="L32" s="21">
        <f>AVERAGE(L2:L31)</f>
        <v>21.566666666666666</v>
      </c>
      <c r="M32" s="21">
        <f>AVERAGE(M2:M31)</f>
        <v>53.15333333333333</v>
      </c>
      <c r="N32" s="6">
        <f>AVERAGE(N2:N31)</f>
        <v>22.37037037037037</v>
      </c>
      <c r="O32" s="6">
        <f>AVERAGE(O2:O31)</f>
        <v>58.31481481481482</v>
      </c>
      <c r="P32" s="21">
        <v>30</v>
      </c>
      <c r="Q32" s="21">
        <f>AVERAGE(Q2:Q31)</f>
        <v>64.85714285714286</v>
      </c>
      <c r="R32" s="32"/>
      <c r="S32" s="37">
        <f>AVERAGE(S2:S31)</f>
        <v>80.29466865625695</v>
      </c>
      <c r="T32" s="8" t="str">
        <f t="shared" si="2"/>
        <v>B-</v>
      </c>
      <c r="U32" s="8">
        <f>IF(AND(S32&lt;69.5,S32&gt;=67.5),"C-",(IF(AND(S32&lt;67.5,S32&gt;=59.5),"D",(IF(S32&lt;59.5,"F","")))))</f>
      </c>
      <c r="V32" s="4"/>
      <c r="W32" s="7">
        <f>AVERAGE(W2:W31)</f>
        <v>136.375</v>
      </c>
    </row>
    <row r="33" spans="1:23" ht="12.75">
      <c r="A33" s="5" t="s">
        <v>3</v>
      </c>
      <c r="B33" s="21">
        <f aca="true" t="shared" si="5" ref="B33:J33">(B32/B34)*100</f>
        <v>68.83620689655172</v>
      </c>
      <c r="C33" s="21">
        <f t="shared" si="5"/>
        <v>85.04166666666666</v>
      </c>
      <c r="D33" s="21">
        <f t="shared" si="5"/>
        <v>75.83333333333333</v>
      </c>
      <c r="E33" s="21">
        <f t="shared" si="5"/>
        <v>89.16666666666666</v>
      </c>
      <c r="F33" s="21">
        <f t="shared" si="5"/>
        <v>92.33333333333333</v>
      </c>
      <c r="G33" s="21">
        <f t="shared" si="5"/>
        <v>94.33333333333334</v>
      </c>
      <c r="H33" s="21">
        <f t="shared" si="5"/>
        <v>83.66666666666667</v>
      </c>
      <c r="I33" s="21">
        <f t="shared" si="5"/>
        <v>86.98275862068967</v>
      </c>
      <c r="J33" s="21">
        <f t="shared" si="5"/>
        <v>74.10714285714286</v>
      </c>
      <c r="K33" s="18"/>
      <c r="L33" s="21">
        <f aca="true" t="shared" si="6" ref="L33:Q33">(L32/L34)*100</f>
        <v>71.88888888888889</v>
      </c>
      <c r="M33" s="21">
        <f t="shared" si="6"/>
        <v>75.93333333333334</v>
      </c>
      <c r="N33" s="6">
        <f t="shared" si="6"/>
        <v>74.5679012345679</v>
      </c>
      <c r="O33" s="6">
        <f t="shared" si="6"/>
        <v>83.3068783068783</v>
      </c>
      <c r="P33" s="6">
        <f t="shared" si="6"/>
        <v>100</v>
      </c>
      <c r="Q33" s="21">
        <f t="shared" si="6"/>
        <v>81.07142857142857</v>
      </c>
      <c r="R33" s="13"/>
      <c r="S33" s="7">
        <f>(69.1/(175-(100*0.25)))*100</f>
        <v>46.06666666666666</v>
      </c>
      <c r="T33" s="8">
        <f t="shared" si="2"/>
      </c>
      <c r="U33" s="8"/>
      <c r="V33" s="4"/>
      <c r="W33" s="7">
        <f>(W32/W34)*100</f>
        <v>227.29166666666666</v>
      </c>
    </row>
    <row r="34" spans="1:23" ht="12.75">
      <c r="A34" s="5" t="s">
        <v>4</v>
      </c>
      <c r="B34" s="21">
        <v>20</v>
      </c>
      <c r="C34" s="21">
        <v>40</v>
      </c>
      <c r="D34" s="21">
        <v>20</v>
      </c>
      <c r="E34" s="21">
        <v>20</v>
      </c>
      <c r="F34" s="21">
        <v>20</v>
      </c>
      <c r="G34" s="21">
        <v>20</v>
      </c>
      <c r="H34" s="21">
        <v>20</v>
      </c>
      <c r="I34" s="21">
        <v>20</v>
      </c>
      <c r="J34" s="21">
        <v>20</v>
      </c>
      <c r="K34" s="6"/>
      <c r="L34" s="21">
        <v>30</v>
      </c>
      <c r="M34" s="21">
        <v>70</v>
      </c>
      <c r="N34" s="6">
        <v>30</v>
      </c>
      <c r="O34" s="19">
        <v>70</v>
      </c>
      <c r="P34" s="6">
        <v>30</v>
      </c>
      <c r="Q34" s="21">
        <v>80</v>
      </c>
      <c r="R34" s="16">
        <f>(SUM($B34:$K34)*HW)+(SUM($L34:$O34)*EXAMS)+(SUM($P34:$Q34)*FINAL)</f>
        <v>177.5</v>
      </c>
      <c r="S34" s="4"/>
      <c r="T34" s="4"/>
      <c r="U34" s="4"/>
      <c r="V34" s="4"/>
      <c r="W34" s="4">
        <v>60</v>
      </c>
    </row>
    <row r="35" spans="1:23" ht="12.75">
      <c r="A35" s="4"/>
      <c r="B35" s="4"/>
      <c r="C35" s="4"/>
      <c r="I35" s="4"/>
      <c r="L35" s="4"/>
      <c r="M35" s="4"/>
      <c r="N35" s="4"/>
      <c r="O35" s="6"/>
      <c r="P35" s="4"/>
      <c r="Q35" s="4"/>
      <c r="R35" s="16">
        <f>(SUM($B34:$K34)*HW)+(SUM($L34:$O34)*EXAMS)+(SUM($P34:$Q34)*FINAL)</f>
        <v>177.5</v>
      </c>
      <c r="S35" s="4"/>
      <c r="T35" s="4"/>
      <c r="U35" s="4"/>
      <c r="V35" s="4"/>
      <c r="W35" s="4"/>
    </row>
    <row r="36" spans="2:21" ht="12.75">
      <c r="B36" s="21">
        <v>20</v>
      </c>
      <c r="C36" s="21">
        <v>40</v>
      </c>
      <c r="D36" s="21">
        <v>20</v>
      </c>
      <c r="E36" s="21">
        <v>20</v>
      </c>
      <c r="F36" s="21">
        <v>20</v>
      </c>
      <c r="G36" s="21"/>
      <c r="H36" s="21"/>
      <c r="I36" s="21"/>
      <c r="J36" s="21"/>
      <c r="K36" s="21"/>
      <c r="L36" s="21">
        <v>30</v>
      </c>
      <c r="M36" s="21">
        <v>70</v>
      </c>
      <c r="N36" s="6"/>
      <c r="O36" s="6"/>
      <c r="P36" s="6"/>
      <c r="Q36" s="6"/>
      <c r="R36" s="13">
        <f>(SUM($B36:$K36))*$C$38+(SUM($L36:$O36)*$C$39)</f>
        <v>85</v>
      </c>
      <c r="S36" s="7">
        <f>(R37/$R$36)*100</f>
        <v>61.76470588235294</v>
      </c>
      <c r="T36" s="8">
        <f>IF(S36&gt;=92.5,"A",(IF(AND(S36&lt;92.5,S36&gt;=87.5),"A-",(IF(AND(S36&lt;87.5,S36&gt;=85.5),"B+",(IF(AND(S36&lt;85.5,S36&gt;=81.5),"B",(IF(AND(S36&lt;81.5,S36&gt;=77.5),"B-",(IF(AND(S36&lt;77.5,S36&gt;=75.5),"C+",(IF(AND(S36&lt;75.5,S36&gt;=69.5),"C","")))))))))))))</f>
      </c>
      <c r="U36" s="8" t="str">
        <f>IF(AND(S36&lt;69.5,S36&gt;=67.5),"C-",(IF(AND(S36&lt;67.5,S36&gt;=59.5),"D",(IF(S36&lt;59.5,"F","")))))</f>
        <v>D</v>
      </c>
    </row>
    <row r="37" spans="2:21" ht="12.75">
      <c r="B37" s="21">
        <v>14</v>
      </c>
      <c r="C37" s="21">
        <v>28</v>
      </c>
      <c r="D37" s="21">
        <v>14</v>
      </c>
      <c r="E37" s="21">
        <v>14</v>
      </c>
      <c r="F37" s="6"/>
      <c r="G37" s="6"/>
      <c r="H37" s="9"/>
      <c r="I37" s="6"/>
      <c r="J37" s="6"/>
      <c r="K37" s="17"/>
      <c r="L37" s="21">
        <v>21</v>
      </c>
      <c r="M37" s="6">
        <v>49</v>
      </c>
      <c r="N37" s="6"/>
      <c r="O37" s="6"/>
      <c r="P37" s="6"/>
      <c r="Q37" s="6"/>
      <c r="R37" s="13">
        <f>(SUM(B37:K37)*$C$38)+(SUM(L37:O37)*$C$39)</f>
        <v>52.5</v>
      </c>
      <c r="S37" s="14"/>
      <c r="T37" s="15"/>
      <c r="U37" s="15"/>
    </row>
    <row r="38" spans="2:22" ht="15">
      <c r="B38" t="s">
        <v>18</v>
      </c>
      <c r="C38">
        <v>0.5</v>
      </c>
      <c r="V38" s="1"/>
    </row>
    <row r="39" spans="2:22" ht="15">
      <c r="B39" t="s">
        <v>19</v>
      </c>
      <c r="C39">
        <v>0.25</v>
      </c>
      <c r="V39" s="1"/>
    </row>
    <row r="40" spans="2:22" ht="15">
      <c r="B40" t="s">
        <v>20</v>
      </c>
      <c r="C40">
        <v>0.25</v>
      </c>
      <c r="V40" s="1"/>
    </row>
    <row r="41" ht="15" customHeight="1">
      <c r="V41" s="1"/>
    </row>
    <row r="42" ht="15" customHeight="1">
      <c r="V42" s="1"/>
    </row>
    <row r="47" ht="12.75">
      <c r="C47" s="20"/>
    </row>
  </sheetData>
  <printOptions/>
  <pageMargins left="0.41" right="0.38" top="0.64" bottom="0.5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Copy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McCarron _Thieke</dc:creator>
  <cp:keywords/>
  <dc:description/>
  <cp:lastModifiedBy>thiekews</cp:lastModifiedBy>
  <cp:lastPrinted>2001-11-09T20:37:28Z</cp:lastPrinted>
  <dcterms:created xsi:type="dcterms:W3CDTF">2001-10-23T08:56:50Z</dcterms:created>
  <dcterms:modified xsi:type="dcterms:W3CDTF">2002-09-12T20:51:39Z</dcterms:modified>
  <cp:category/>
  <cp:version/>
  <cp:contentType/>
  <cp:contentStatus/>
</cp:coreProperties>
</file>