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<sst xmlns="http://schemas.openxmlformats.org/spreadsheetml/2006/main" count="52" uniqueCount="33">
  <si>
    <t>dry well</t>
  </si>
  <si>
    <t>minimal</t>
  </si>
  <si>
    <t>normal</t>
  </si>
  <si>
    <t>gusher</t>
  </si>
  <si>
    <t>profits</t>
  </si>
  <si>
    <t>prob</t>
  </si>
  <si>
    <t>mean</t>
  </si>
  <si>
    <t>dev</t>
  </si>
  <si>
    <t>sqdev</t>
  </si>
  <si>
    <t>variance</t>
  </si>
  <si>
    <t>stdev</t>
  </si>
  <si>
    <t>cv</t>
  </si>
  <si>
    <t>dry dry</t>
  </si>
  <si>
    <t>dry min</t>
  </si>
  <si>
    <t>dry norm</t>
  </si>
  <si>
    <t>dry gush</t>
  </si>
  <si>
    <t>min dry</t>
  </si>
  <si>
    <t>min min</t>
  </si>
  <si>
    <t>min norm</t>
  </si>
  <si>
    <t>min gusher</t>
  </si>
  <si>
    <t>norm dry</t>
  </si>
  <si>
    <t>norm min</t>
  </si>
  <si>
    <t>norm gush</t>
  </si>
  <si>
    <t>norm norm</t>
  </si>
  <si>
    <t>gush dry</t>
  </si>
  <si>
    <t>gush min</t>
  </si>
  <si>
    <t>gush norm</t>
  </si>
  <si>
    <t>gush gush</t>
  </si>
  <si>
    <t>st dev</t>
  </si>
  <si>
    <t>Analysis of Oil Lease Expected Values and Risk</t>
  </si>
  <si>
    <t>site 43211</t>
  </si>
  <si>
    <t>site 61245</t>
  </si>
  <si>
    <t>both sites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</si>
</sst>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10.8515625" style="0" customWidth="1"/>
    <col min="7" max="7" width="9.8515625" style="0" customWidth="1"/>
  </cols>
  <sheetData>
    <row r="1" ht="15.75">
      <c r="A1" s="1" t="s">
        <v>29</v>
      </c>
    </row>
    <row r="3" spans="1:11" ht="12.75">
      <c r="A3" t="s">
        <v>30</v>
      </c>
      <c r="B3" t="s">
        <v>4</v>
      </c>
      <c r="C3" t="s">
        <v>5</v>
      </c>
      <c r="D3" t="s">
        <v>7</v>
      </c>
      <c r="E3" t="s">
        <v>8</v>
      </c>
      <c r="G3" t="s">
        <v>31</v>
      </c>
      <c r="H3" t="s">
        <v>4</v>
      </c>
      <c r="I3" t="s">
        <v>5</v>
      </c>
      <c r="J3" t="s">
        <v>7</v>
      </c>
      <c r="K3" t="s">
        <v>8</v>
      </c>
    </row>
    <row r="4" spans="1:11" ht="12.75">
      <c r="A4" t="s">
        <v>0</v>
      </c>
      <c r="B4">
        <v>-400</v>
      </c>
      <c r="C4">
        <v>0.5</v>
      </c>
      <c r="D4">
        <f>B4-C$9</f>
        <v>-520</v>
      </c>
      <c r="E4">
        <f>D4^2</f>
        <v>270400</v>
      </c>
      <c r="G4" t="s">
        <v>0</v>
      </c>
      <c r="H4">
        <v>-500</v>
      </c>
      <c r="I4">
        <v>0.3</v>
      </c>
      <c r="J4">
        <f>H4-I$9</f>
        <v>-610</v>
      </c>
      <c r="K4">
        <f>J4^2</f>
        <v>372100</v>
      </c>
    </row>
    <row r="5" spans="1:11" ht="12.75">
      <c r="A5" t="s">
        <v>1</v>
      </c>
      <c r="B5">
        <v>100</v>
      </c>
      <c r="C5">
        <v>0.2</v>
      </c>
      <c r="D5">
        <f>B5-C$9</f>
        <v>-20</v>
      </c>
      <c r="E5">
        <f>D5^2</f>
        <v>400</v>
      </c>
      <c r="G5" t="s">
        <v>1</v>
      </c>
      <c r="H5">
        <v>0</v>
      </c>
      <c r="I5">
        <v>0.3</v>
      </c>
      <c r="J5">
        <f>H5-I$9</f>
        <v>-110</v>
      </c>
      <c r="K5">
        <f>J5^2</f>
        <v>12100</v>
      </c>
    </row>
    <row r="6" spans="1:11" ht="12.75">
      <c r="A6" t="s">
        <v>2</v>
      </c>
      <c r="B6">
        <v>600</v>
      </c>
      <c r="C6">
        <v>0.2</v>
      </c>
      <c r="D6">
        <f>B6-C$9</f>
        <v>480</v>
      </c>
      <c r="E6">
        <f>D6^2</f>
        <v>230400</v>
      </c>
      <c r="G6" t="s">
        <v>2</v>
      </c>
      <c r="H6">
        <v>500</v>
      </c>
      <c r="I6">
        <v>0.35</v>
      </c>
      <c r="J6">
        <f>H6-I$9</f>
        <v>390</v>
      </c>
      <c r="K6">
        <f>J6^2</f>
        <v>152100</v>
      </c>
    </row>
    <row r="7" spans="1:11" ht="12.75">
      <c r="A7" t="s">
        <v>3</v>
      </c>
      <c r="B7">
        <v>1800</v>
      </c>
      <c r="C7">
        <v>0.1</v>
      </c>
      <c r="D7">
        <f>B7-C$9</f>
        <v>1680</v>
      </c>
      <c r="E7">
        <f>D7^2</f>
        <v>2822400</v>
      </c>
      <c r="G7" t="s">
        <v>3</v>
      </c>
      <c r="H7">
        <v>1700</v>
      </c>
      <c r="I7">
        <v>0.05</v>
      </c>
      <c r="J7">
        <f>H7-I$9</f>
        <v>1590</v>
      </c>
      <c r="K7">
        <f>J7^2</f>
        <v>2528100</v>
      </c>
    </row>
    <row r="8" spans="3:9" ht="12.75">
      <c r="C8">
        <f>SUM(C4:C7)</f>
        <v>0.9999999999999999</v>
      </c>
      <c r="I8">
        <f>SUM(I4:I7)</f>
        <v>1</v>
      </c>
    </row>
    <row r="9" spans="2:9" ht="12.75">
      <c r="B9" t="s">
        <v>6</v>
      </c>
      <c r="C9">
        <f>SUMPRODUCT(B4:B7,C4:C7)</f>
        <v>120</v>
      </c>
      <c r="H9" t="s">
        <v>6</v>
      </c>
      <c r="I9">
        <f>SUMPRODUCT(H4:H7,I4:I7)</f>
        <v>110</v>
      </c>
    </row>
    <row r="10" spans="2:9" ht="12.75">
      <c r="B10" t="s">
        <v>9</v>
      </c>
      <c r="C10">
        <f>SUMPRODUCT(C4:C7,E4:E7)</f>
        <v>463600</v>
      </c>
      <c r="F10">
        <f>C10+I10</f>
        <v>758500</v>
      </c>
      <c r="H10" t="s">
        <v>9</v>
      </c>
      <c r="I10">
        <f>SUMPRODUCT(I4:I7,K4:K7)</f>
        <v>294900</v>
      </c>
    </row>
    <row r="11" spans="2:9" ht="12.75">
      <c r="B11" t="s">
        <v>10</v>
      </c>
      <c r="C11">
        <f>SQRT(C10)</f>
        <v>680.881781221968</v>
      </c>
      <c r="H11" t="s">
        <v>10</v>
      </c>
      <c r="I11">
        <f>SQRT(I10)</f>
        <v>543.0469592954186</v>
      </c>
    </row>
    <row r="12" spans="2:9" ht="12.75">
      <c r="B12" t="s">
        <v>11</v>
      </c>
      <c r="C12">
        <f>C11/C9</f>
        <v>5.6740148435164</v>
      </c>
      <c r="H12" t="s">
        <v>11</v>
      </c>
      <c r="I12">
        <f>I11/I9</f>
        <v>4.93679053904926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E36"/>
  <sheetViews>
    <sheetView workbookViewId="0" topLeftCell="A1">
      <selection activeCell="H21" sqref="H21"/>
    </sheetView>
  </sheetViews>
  <sheetFormatPr defaultColWidth="9.140625" defaultRowHeight="12.75"/>
  <sheetData>
    <row r="15" spans="1:5" ht="12.75">
      <c r="A15" t="s">
        <v>32</v>
      </c>
      <c r="B15" t="s">
        <v>4</v>
      </c>
      <c r="C15" t="s">
        <v>5</v>
      </c>
      <c r="D15" t="s">
        <v>7</v>
      </c>
      <c r="E15" t="s">
        <v>8</v>
      </c>
    </row>
    <row r="16" spans="1:5" ht="12.75">
      <c r="A16" t="s">
        <v>12</v>
      </c>
      <c r="B16">
        <f>Sheet1!B$4+Sheet1!H4</f>
        <v>-900</v>
      </c>
      <c r="C16">
        <f>Sheet1!C$4*Sheet1!I4</f>
        <v>0.15</v>
      </c>
      <c r="D16">
        <f>B16-C$33</f>
        <v>-1130</v>
      </c>
      <c r="E16">
        <f>D16^2</f>
        <v>1276900</v>
      </c>
    </row>
    <row r="17" spans="1:5" ht="12.75">
      <c r="A17" t="s">
        <v>13</v>
      </c>
      <c r="B17">
        <f>Sheet1!B$4+Sheet1!H5</f>
        <v>-400</v>
      </c>
      <c r="C17">
        <f>Sheet1!C$4*Sheet1!I5</f>
        <v>0.15</v>
      </c>
      <c r="D17">
        <f>B17-C$33</f>
        <v>-630</v>
      </c>
      <c r="E17">
        <f>D17^2</f>
        <v>396900</v>
      </c>
    </row>
    <row r="18" spans="1:5" ht="12.75">
      <c r="A18" t="s">
        <v>14</v>
      </c>
      <c r="B18">
        <f>Sheet1!B$4+Sheet1!H6</f>
        <v>100</v>
      </c>
      <c r="C18">
        <f>Sheet1!C$4*Sheet1!I6</f>
        <v>0.175</v>
      </c>
      <c r="D18">
        <f>B18-C$33</f>
        <v>-130</v>
      </c>
      <c r="E18">
        <f>D18^2</f>
        <v>16900</v>
      </c>
    </row>
    <row r="19" spans="1:5" ht="12.75">
      <c r="A19" t="s">
        <v>15</v>
      </c>
      <c r="B19">
        <f>Sheet1!B$4+Sheet1!H7</f>
        <v>1300</v>
      </c>
      <c r="C19">
        <f>Sheet1!C$4*Sheet1!I7</f>
        <v>0.025</v>
      </c>
      <c r="D19">
        <f>B19-C$33</f>
        <v>1070</v>
      </c>
      <c r="E19">
        <f>D19^2</f>
        <v>1144900</v>
      </c>
    </row>
    <row r="20" spans="1:5" ht="12.75">
      <c r="A20" t="s">
        <v>16</v>
      </c>
      <c r="B20">
        <f>Sheet1!B$5+Sheet1!H4</f>
        <v>-400</v>
      </c>
      <c r="C20">
        <f>Sheet1!C$5*Sheet1!I4</f>
        <v>0.06</v>
      </c>
      <c r="D20">
        <f>B20-C$33</f>
        <v>-630</v>
      </c>
      <c r="E20">
        <f>D20^2</f>
        <v>396900</v>
      </c>
    </row>
    <row r="21" spans="1:5" ht="12.75">
      <c r="A21" t="s">
        <v>17</v>
      </c>
      <c r="B21">
        <f>Sheet1!B$5+Sheet1!H5</f>
        <v>100</v>
      </c>
      <c r="C21">
        <f>Sheet1!C$5*Sheet1!I5</f>
        <v>0.06</v>
      </c>
      <c r="D21">
        <f>B21-C$33</f>
        <v>-130</v>
      </c>
      <c r="E21">
        <f>D21^2</f>
        <v>16900</v>
      </c>
    </row>
    <row r="22" spans="1:5" ht="12.75">
      <c r="A22" t="s">
        <v>18</v>
      </c>
      <c r="B22">
        <f>Sheet1!B$5+Sheet1!H6</f>
        <v>600</v>
      </c>
      <c r="C22">
        <f>Sheet1!C$5*Sheet1!I6</f>
        <v>0.06999999999999999</v>
      </c>
      <c r="D22">
        <f>B22-C$33</f>
        <v>370</v>
      </c>
      <c r="E22">
        <f>D22^2</f>
        <v>136900</v>
      </c>
    </row>
    <row r="23" spans="1:5" ht="12.75">
      <c r="A23" t="s">
        <v>19</v>
      </c>
      <c r="B23">
        <f>Sheet1!B$5+Sheet1!H7</f>
        <v>1800</v>
      </c>
      <c r="C23">
        <f>Sheet1!C$5*Sheet1!I7</f>
        <v>0.010000000000000002</v>
      </c>
      <c r="D23">
        <f>B23-C$33</f>
        <v>1570</v>
      </c>
      <c r="E23">
        <f>D23^2</f>
        <v>2464900</v>
      </c>
    </row>
    <row r="24" spans="1:5" ht="12.75">
      <c r="A24" t="s">
        <v>20</v>
      </c>
      <c r="B24">
        <f>Sheet1!B$6+Sheet1!H4</f>
        <v>100</v>
      </c>
      <c r="C24">
        <f>Sheet1!C$6*Sheet1!I4</f>
        <v>0.06</v>
      </c>
      <c r="D24">
        <f>B24-C$33</f>
        <v>-130</v>
      </c>
      <c r="E24">
        <f>D24^2</f>
        <v>16900</v>
      </c>
    </row>
    <row r="25" spans="1:5" ht="12.75">
      <c r="A25" t="s">
        <v>21</v>
      </c>
      <c r="B25">
        <f>Sheet1!B$6+Sheet1!H5</f>
        <v>600</v>
      </c>
      <c r="C25">
        <f>Sheet1!C$6*Sheet1!I5</f>
        <v>0.06</v>
      </c>
      <c r="D25">
        <f>B25-C$33</f>
        <v>370</v>
      </c>
      <c r="E25">
        <f>D25^2</f>
        <v>136900</v>
      </c>
    </row>
    <row r="26" spans="1:5" ht="12.75">
      <c r="A26" t="s">
        <v>23</v>
      </c>
      <c r="B26">
        <f>Sheet1!B$6+Sheet1!H6</f>
        <v>1100</v>
      </c>
      <c r="C26">
        <f>Sheet1!C$6*Sheet1!I6</f>
        <v>0.06999999999999999</v>
      </c>
      <c r="D26">
        <f>B26-C$33</f>
        <v>870</v>
      </c>
      <c r="E26">
        <f>D26^2</f>
        <v>756900</v>
      </c>
    </row>
    <row r="27" spans="1:5" ht="12.75">
      <c r="A27" t="s">
        <v>22</v>
      </c>
      <c r="B27">
        <f>Sheet1!B$6+Sheet1!H7</f>
        <v>2300</v>
      </c>
      <c r="C27">
        <f>Sheet1!C$6*Sheet1!I7</f>
        <v>0.010000000000000002</v>
      </c>
      <c r="D27">
        <f>B27-C$33</f>
        <v>2070</v>
      </c>
      <c r="E27">
        <f>D27^2</f>
        <v>4284900</v>
      </c>
    </row>
    <row r="28" spans="1:5" ht="12.75">
      <c r="A28" t="s">
        <v>24</v>
      </c>
      <c r="B28">
        <f>Sheet1!B$7+Sheet1!H4</f>
        <v>1300</v>
      </c>
      <c r="C28">
        <f>Sheet1!C$7*Sheet1!I4</f>
        <v>0.03</v>
      </c>
      <c r="D28">
        <f>B28-C$33</f>
        <v>1070</v>
      </c>
      <c r="E28">
        <f>D28^2</f>
        <v>1144900</v>
      </c>
    </row>
    <row r="29" spans="1:5" ht="12.75">
      <c r="A29" t="s">
        <v>25</v>
      </c>
      <c r="B29">
        <f>Sheet1!B$7+Sheet1!H5</f>
        <v>1800</v>
      </c>
      <c r="C29">
        <f>Sheet1!C$7*Sheet1!I5</f>
        <v>0.03</v>
      </c>
      <c r="D29">
        <f>B29-C$33</f>
        <v>1570</v>
      </c>
      <c r="E29">
        <f>D29^2</f>
        <v>2464900</v>
      </c>
    </row>
    <row r="30" spans="1:5" ht="12.75">
      <c r="A30" t="s">
        <v>26</v>
      </c>
      <c r="B30">
        <f>Sheet1!B$7+Sheet1!H6</f>
        <v>2300</v>
      </c>
      <c r="C30">
        <f>Sheet1!C$7*Sheet1!I6</f>
        <v>0.034999999999999996</v>
      </c>
      <c r="D30">
        <f>B30-C$33</f>
        <v>2070</v>
      </c>
      <c r="E30">
        <f>D30^2</f>
        <v>4284900</v>
      </c>
    </row>
    <row r="31" spans="1:5" ht="12.75">
      <c r="A31" t="s">
        <v>27</v>
      </c>
      <c r="B31">
        <f>Sheet1!B$7+Sheet1!H7</f>
        <v>3500</v>
      </c>
      <c r="C31">
        <f>Sheet1!C$7*Sheet1!I7</f>
        <v>0.005000000000000001</v>
      </c>
      <c r="D31">
        <f>B31-C$33</f>
        <v>3270</v>
      </c>
      <c r="E31">
        <f>D31^2</f>
        <v>10692900</v>
      </c>
    </row>
    <row r="32" ht="12.75">
      <c r="C32">
        <f>SUM(C16:C31)</f>
        <v>1</v>
      </c>
    </row>
    <row r="33" spans="2:3" ht="12.75">
      <c r="B33" t="s">
        <v>6</v>
      </c>
      <c r="C33">
        <f>SUMPRODUCT(B16:B31,C16:C31)</f>
        <v>230</v>
      </c>
    </row>
    <row r="34" spans="2:3" ht="12.75">
      <c r="B34" t="s">
        <v>9</v>
      </c>
      <c r="C34">
        <f>SUMPRODUCT(C16:C31,E16:E31)</f>
        <v>758500</v>
      </c>
    </row>
    <row r="35" spans="2:3" ht="12.75">
      <c r="B35" t="s">
        <v>28</v>
      </c>
      <c r="C35">
        <f>SQRT(C34)</f>
        <v>870.9190547921202</v>
      </c>
    </row>
    <row r="36" spans="2:3" ht="12.75">
      <c r="B36" t="s">
        <v>11</v>
      </c>
      <c r="C36">
        <f>C35/C33</f>
        <v>3.7866045860526962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Kulick</cp:lastModifiedBy>
  <dcterms:created xsi:type="dcterms:W3CDTF">2005-07-13T18:27:46Z</dcterms:created>
  <dcterms:modified xsi:type="dcterms:W3CDTF">2006-10-16T14:26:49Z</dcterms:modified>
  <cp:category/>
  <cp:version/>
  <cp:contentType/>
  <cp:contentStatus/>
</cp:coreProperties>
</file>