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3"/>
  </bookViews>
  <sheets>
    <sheet name="Number 1" sheetId="1" r:id="rId1"/>
    <sheet name="Number 2" sheetId="2" r:id="rId2"/>
    <sheet name="Number 3" sheetId="3" r:id="rId3"/>
    <sheet name="Number 4" sheetId="4" r:id="rId4"/>
    <sheet name="Sheet2" sheetId="5" r:id="rId5"/>
    <sheet name="Sheet3" sheetId="6" r:id="rId6"/>
  </sheets>
  <definedNames>
    <definedName name="anscount" hidden="1">2</definedName>
    <definedName name="sencount" hidden="1">2</definedName>
  </definedNames>
  <calcPr fullCalcOnLoad="1"/>
</workbook>
</file>

<file path=xl/sharedStrings.xml><?xml version="1.0" encoding="utf-8"?>
<sst xmlns="http://schemas.openxmlformats.org/spreadsheetml/2006/main" count="271" uniqueCount="104">
  <si>
    <t>task</t>
  </si>
  <si>
    <t>predecessor</t>
  </si>
  <si>
    <t>time</t>
  </si>
  <si>
    <t>A</t>
  </si>
  <si>
    <t>B</t>
  </si>
  <si>
    <t>C</t>
  </si>
  <si>
    <t>D</t>
  </si>
  <si>
    <t>E</t>
  </si>
  <si>
    <t>F</t>
  </si>
  <si>
    <t>G</t>
  </si>
  <si>
    <t>NONE</t>
  </si>
  <si>
    <t>D,E</t>
  </si>
  <si>
    <t>TOTAL PROCESSING TIME</t>
  </si>
  <si>
    <t>WS</t>
  </si>
  <si>
    <t>FT</t>
  </si>
  <si>
    <t>LOT</t>
  </si>
  <si>
    <t>TIME</t>
  </si>
  <si>
    <t>REMAINING TIME</t>
  </si>
  <si>
    <t>REQUIRED OUTPUT</t>
  </si>
  <si>
    <t>AVAILABLE TIME</t>
  </si>
  <si>
    <t>CYCLE TIME</t>
  </si>
  <si>
    <t>Theoretical min # of WS</t>
  </si>
  <si>
    <t>NEW</t>
  </si>
  <si>
    <t>YES</t>
  </si>
  <si>
    <t>NO</t>
  </si>
  <si>
    <t>EFFICIENCY =</t>
  </si>
  <si>
    <t>OR</t>
  </si>
  <si>
    <t>Best actual</t>
  </si>
  <si>
    <t>Total Task Time</t>
  </si>
  <si>
    <t>sec</t>
  </si>
  <si>
    <t>J</t>
  </si>
  <si>
    <t>Req Output</t>
  </si>
  <si>
    <t>N</t>
  </si>
  <si>
    <t>O</t>
  </si>
  <si>
    <t>Available Time</t>
  </si>
  <si>
    <t>H</t>
  </si>
  <si>
    <t>K</t>
  </si>
  <si>
    <t>CT</t>
  </si>
  <si>
    <t>I</t>
  </si>
  <si>
    <t>M</t>
  </si>
  <si>
    <t>Theoretical Min</t>
  </si>
  <si>
    <t>L</t>
  </si>
  <si>
    <t># of workstations</t>
  </si>
  <si>
    <t xml:space="preserve">efficiency = </t>
  </si>
  <si>
    <t>WK</t>
  </si>
  <si>
    <t>longest</t>
  </si>
  <si>
    <t>remaining</t>
  </si>
  <si>
    <t>closed</t>
  </si>
  <si>
    <t>C,D,E</t>
  </si>
  <si>
    <t>G,H,C,E</t>
  </si>
  <si>
    <t>G,C</t>
  </si>
  <si>
    <t>F,G,H,I</t>
  </si>
  <si>
    <t>G,H,I</t>
  </si>
  <si>
    <t>Task</t>
  </si>
  <si>
    <t>Time</t>
  </si>
  <si>
    <t>a</t>
  </si>
  <si>
    <t>b</t>
  </si>
  <si>
    <t>c</t>
  </si>
  <si>
    <t>d</t>
  </si>
  <si>
    <t>g</t>
  </si>
  <si>
    <t>j</t>
  </si>
  <si>
    <t>e</t>
  </si>
  <si>
    <t>l</t>
  </si>
  <si>
    <t>f</t>
  </si>
  <si>
    <t>h</t>
  </si>
  <si>
    <t>k</t>
  </si>
  <si>
    <t>Total</t>
  </si>
  <si>
    <t>Total Time</t>
  </si>
  <si>
    <t>Theor. Min</t>
  </si>
  <si>
    <t>Actual Min</t>
  </si>
  <si>
    <t>feasible task</t>
  </si>
  <si>
    <t>New WS?</t>
  </si>
  <si>
    <t>efficiency</t>
  </si>
  <si>
    <t>a,b,c</t>
  </si>
  <si>
    <t>No</t>
  </si>
  <si>
    <t>Yes</t>
  </si>
  <si>
    <t>g,b,c</t>
  </si>
  <si>
    <t>b,c</t>
  </si>
  <si>
    <t>b,f</t>
  </si>
  <si>
    <t>e,f</t>
  </si>
  <si>
    <t>h,f</t>
  </si>
  <si>
    <t xml:space="preserve"> i</t>
  </si>
  <si>
    <t>i</t>
  </si>
  <si>
    <t>Done</t>
  </si>
  <si>
    <t>Decision Rule: Longest Operation Time</t>
  </si>
  <si>
    <t>F,G</t>
  </si>
  <si>
    <t>B,F</t>
  </si>
  <si>
    <t>D,E,F</t>
  </si>
  <si>
    <t>C, F</t>
  </si>
  <si>
    <t>D, G, I</t>
  </si>
  <si>
    <t>B,E,H,I</t>
  </si>
  <si>
    <t>F**</t>
  </si>
  <si>
    <t>B,H,I</t>
  </si>
  <si>
    <t>B,I</t>
  </si>
  <si>
    <t>C,G,I</t>
  </si>
  <si>
    <t>**</t>
  </si>
  <si>
    <t>NOTE THAT B.H.I ARE NOT FEASIBLE BECAUSE THEY DO NOT FIT IN REMAINING TIME</t>
  </si>
  <si>
    <t>#1</t>
  </si>
  <si>
    <t>#2</t>
  </si>
  <si>
    <t>#3</t>
  </si>
  <si>
    <t>#4</t>
  </si>
  <si>
    <t>G,H</t>
  </si>
  <si>
    <t>G,K</t>
  </si>
  <si>
    <t>Best Possible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</si>
</sst>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000"/>
    <numFmt numFmtId="168" formatCode="0.000000000"/>
    <numFmt numFmtId="169" formatCode="0.0000000"/>
    <numFmt numFmtId="170" formatCode="0.000000"/>
    <numFmt numFmtId="171" formatCode="0.00000"/>
    <numFmt numFmtId="172" formatCode="0.0000000000"/>
  </numFmts>
  <fonts count="3">
    <font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2" xfId="0" applyBorder="1" applyAlignment="1">
      <alignment horizontal="center"/>
    </xf>
    <xf numFmtId="9" fontId="0" fillId="0" borderId="0" xfId="19" applyAlignment="1">
      <alignment horizontal="center"/>
    </xf>
    <xf numFmtId="0" fontId="0" fillId="0" borderId="0" xfId="0" applyAlignment="1" quotePrefix="1">
      <alignment/>
    </xf>
    <xf numFmtId="0" fontId="0" fillId="0" borderId="2" xfId="0" applyBorder="1" applyAlignment="1">
      <alignment/>
    </xf>
    <xf numFmtId="0" fontId="0" fillId="2" borderId="0" xfId="0" applyFill="1" applyAlignment="1">
      <alignment/>
    </xf>
    <xf numFmtId="0" fontId="0" fillId="0" borderId="3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3</xdr:row>
      <xdr:rowOff>133350</xdr:rowOff>
    </xdr:from>
    <xdr:to>
      <xdr:col>0</xdr:col>
      <xdr:colOff>409575</xdr:colOff>
      <xdr:row>5</xdr:row>
      <xdr:rowOff>38100</xdr:rowOff>
    </xdr:to>
    <xdr:sp>
      <xdr:nvSpPr>
        <xdr:cNvPr id="1" name="Oval 1"/>
        <xdr:cNvSpPr>
          <a:spLocks/>
        </xdr:cNvSpPr>
      </xdr:nvSpPr>
      <xdr:spPr>
        <a:xfrm>
          <a:off x="190500" y="619125"/>
          <a:ext cx="2190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561975</xdr:colOff>
      <xdr:row>3</xdr:row>
      <xdr:rowOff>133350</xdr:rowOff>
    </xdr:from>
    <xdr:to>
      <xdr:col>1</xdr:col>
      <xdr:colOff>171450</xdr:colOff>
      <xdr:row>5</xdr:row>
      <xdr:rowOff>38100</xdr:rowOff>
    </xdr:to>
    <xdr:sp>
      <xdr:nvSpPr>
        <xdr:cNvPr id="2" name="Oval 2"/>
        <xdr:cNvSpPr>
          <a:spLocks/>
        </xdr:cNvSpPr>
      </xdr:nvSpPr>
      <xdr:spPr>
        <a:xfrm>
          <a:off x="561975" y="619125"/>
          <a:ext cx="2190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590550</xdr:colOff>
      <xdr:row>3</xdr:row>
      <xdr:rowOff>142875</xdr:rowOff>
    </xdr:from>
    <xdr:to>
      <xdr:col>6</xdr:col>
      <xdr:colOff>190500</xdr:colOff>
      <xdr:row>5</xdr:row>
      <xdr:rowOff>47625</xdr:rowOff>
    </xdr:to>
    <xdr:sp>
      <xdr:nvSpPr>
        <xdr:cNvPr id="3" name="Oval 3"/>
        <xdr:cNvSpPr>
          <a:spLocks/>
        </xdr:cNvSpPr>
      </xdr:nvSpPr>
      <xdr:spPr>
        <a:xfrm>
          <a:off x="3362325" y="628650"/>
          <a:ext cx="20955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133350</xdr:rowOff>
    </xdr:from>
    <xdr:to>
      <xdr:col>2</xdr:col>
      <xdr:colOff>161925</xdr:colOff>
      <xdr:row>2</xdr:row>
      <xdr:rowOff>38100</xdr:rowOff>
    </xdr:to>
    <xdr:sp>
      <xdr:nvSpPr>
        <xdr:cNvPr id="4" name="Oval 4"/>
        <xdr:cNvSpPr>
          <a:spLocks/>
        </xdr:cNvSpPr>
      </xdr:nvSpPr>
      <xdr:spPr>
        <a:xfrm>
          <a:off x="1085850" y="133350"/>
          <a:ext cx="19050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3</xdr:row>
      <xdr:rowOff>142875</xdr:rowOff>
    </xdr:from>
    <xdr:to>
      <xdr:col>2</xdr:col>
      <xdr:colOff>161925</xdr:colOff>
      <xdr:row>5</xdr:row>
      <xdr:rowOff>47625</xdr:rowOff>
    </xdr:to>
    <xdr:sp>
      <xdr:nvSpPr>
        <xdr:cNvPr id="5" name="Oval 5"/>
        <xdr:cNvSpPr>
          <a:spLocks/>
        </xdr:cNvSpPr>
      </xdr:nvSpPr>
      <xdr:spPr>
        <a:xfrm>
          <a:off x="1057275" y="628650"/>
          <a:ext cx="2190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6</xdr:row>
      <xdr:rowOff>133350</xdr:rowOff>
    </xdr:from>
    <xdr:to>
      <xdr:col>2</xdr:col>
      <xdr:colOff>171450</xdr:colOff>
      <xdr:row>8</xdr:row>
      <xdr:rowOff>38100</xdr:rowOff>
    </xdr:to>
    <xdr:sp>
      <xdr:nvSpPr>
        <xdr:cNvPr id="6" name="Oval 6"/>
        <xdr:cNvSpPr>
          <a:spLocks/>
        </xdr:cNvSpPr>
      </xdr:nvSpPr>
      <xdr:spPr>
        <a:xfrm>
          <a:off x="1066800" y="1104900"/>
          <a:ext cx="2190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0</xdr:row>
      <xdr:rowOff>133350</xdr:rowOff>
    </xdr:from>
    <xdr:to>
      <xdr:col>3</xdr:col>
      <xdr:colOff>161925</xdr:colOff>
      <xdr:row>2</xdr:row>
      <xdr:rowOff>38100</xdr:rowOff>
    </xdr:to>
    <xdr:sp>
      <xdr:nvSpPr>
        <xdr:cNvPr id="7" name="Oval 7"/>
        <xdr:cNvSpPr>
          <a:spLocks/>
        </xdr:cNvSpPr>
      </xdr:nvSpPr>
      <xdr:spPr>
        <a:xfrm>
          <a:off x="1590675" y="133350"/>
          <a:ext cx="2190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495300</xdr:colOff>
      <xdr:row>2</xdr:row>
      <xdr:rowOff>142875</xdr:rowOff>
    </xdr:from>
    <xdr:to>
      <xdr:col>3</xdr:col>
      <xdr:colOff>180975</xdr:colOff>
      <xdr:row>4</xdr:row>
      <xdr:rowOff>47625</xdr:rowOff>
    </xdr:to>
    <xdr:sp>
      <xdr:nvSpPr>
        <xdr:cNvPr id="8" name="Oval 8"/>
        <xdr:cNvSpPr>
          <a:spLocks/>
        </xdr:cNvSpPr>
      </xdr:nvSpPr>
      <xdr:spPr>
        <a:xfrm>
          <a:off x="1609725" y="466725"/>
          <a:ext cx="2190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4</xdr:row>
      <xdr:rowOff>133350</xdr:rowOff>
    </xdr:from>
    <xdr:to>
      <xdr:col>3</xdr:col>
      <xdr:colOff>161925</xdr:colOff>
      <xdr:row>6</xdr:row>
      <xdr:rowOff>38100</xdr:rowOff>
    </xdr:to>
    <xdr:sp>
      <xdr:nvSpPr>
        <xdr:cNvPr id="9" name="Oval 9"/>
        <xdr:cNvSpPr>
          <a:spLocks/>
        </xdr:cNvSpPr>
      </xdr:nvSpPr>
      <xdr:spPr>
        <a:xfrm>
          <a:off x="1590675" y="781050"/>
          <a:ext cx="2190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6</xdr:row>
      <xdr:rowOff>142875</xdr:rowOff>
    </xdr:from>
    <xdr:to>
      <xdr:col>3</xdr:col>
      <xdr:colOff>161925</xdr:colOff>
      <xdr:row>8</xdr:row>
      <xdr:rowOff>47625</xdr:rowOff>
    </xdr:to>
    <xdr:sp>
      <xdr:nvSpPr>
        <xdr:cNvPr id="10" name="Oval 10"/>
        <xdr:cNvSpPr>
          <a:spLocks/>
        </xdr:cNvSpPr>
      </xdr:nvSpPr>
      <xdr:spPr>
        <a:xfrm>
          <a:off x="1590675" y="1114425"/>
          <a:ext cx="2190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476250</xdr:colOff>
      <xdr:row>1</xdr:row>
      <xdr:rowOff>123825</xdr:rowOff>
    </xdr:from>
    <xdr:to>
      <xdr:col>4</xdr:col>
      <xdr:colOff>152400</xdr:colOff>
      <xdr:row>3</xdr:row>
      <xdr:rowOff>28575</xdr:rowOff>
    </xdr:to>
    <xdr:sp>
      <xdr:nvSpPr>
        <xdr:cNvPr id="11" name="Oval 11"/>
        <xdr:cNvSpPr>
          <a:spLocks/>
        </xdr:cNvSpPr>
      </xdr:nvSpPr>
      <xdr:spPr>
        <a:xfrm>
          <a:off x="2124075" y="285750"/>
          <a:ext cx="2190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495300</xdr:colOff>
      <xdr:row>5</xdr:row>
      <xdr:rowOff>133350</xdr:rowOff>
    </xdr:from>
    <xdr:to>
      <xdr:col>4</xdr:col>
      <xdr:colOff>171450</xdr:colOff>
      <xdr:row>7</xdr:row>
      <xdr:rowOff>38100</xdr:rowOff>
    </xdr:to>
    <xdr:sp>
      <xdr:nvSpPr>
        <xdr:cNvPr id="12" name="Oval 12"/>
        <xdr:cNvSpPr>
          <a:spLocks/>
        </xdr:cNvSpPr>
      </xdr:nvSpPr>
      <xdr:spPr>
        <a:xfrm>
          <a:off x="2143125" y="942975"/>
          <a:ext cx="2190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485775</xdr:colOff>
      <xdr:row>9</xdr:row>
      <xdr:rowOff>0</xdr:rowOff>
    </xdr:from>
    <xdr:to>
      <xdr:col>4</xdr:col>
      <xdr:colOff>161925</xdr:colOff>
      <xdr:row>10</xdr:row>
      <xdr:rowOff>66675</xdr:rowOff>
    </xdr:to>
    <xdr:sp>
      <xdr:nvSpPr>
        <xdr:cNvPr id="13" name="Oval 13"/>
        <xdr:cNvSpPr>
          <a:spLocks/>
        </xdr:cNvSpPr>
      </xdr:nvSpPr>
      <xdr:spPr>
        <a:xfrm>
          <a:off x="2133600" y="1457325"/>
          <a:ext cx="2190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7</xdr:row>
      <xdr:rowOff>133350</xdr:rowOff>
    </xdr:from>
    <xdr:to>
      <xdr:col>5</xdr:col>
      <xdr:colOff>200025</xdr:colOff>
      <xdr:row>9</xdr:row>
      <xdr:rowOff>38100</xdr:rowOff>
    </xdr:to>
    <xdr:sp>
      <xdr:nvSpPr>
        <xdr:cNvPr id="14" name="Oval 14"/>
        <xdr:cNvSpPr>
          <a:spLocks/>
        </xdr:cNvSpPr>
      </xdr:nvSpPr>
      <xdr:spPr>
        <a:xfrm>
          <a:off x="2752725" y="1266825"/>
          <a:ext cx="2190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590550</xdr:colOff>
      <xdr:row>3</xdr:row>
      <xdr:rowOff>152400</xdr:rowOff>
    </xdr:from>
    <xdr:to>
      <xdr:col>7</xdr:col>
      <xdr:colOff>200025</xdr:colOff>
      <xdr:row>5</xdr:row>
      <xdr:rowOff>57150</xdr:rowOff>
    </xdr:to>
    <xdr:sp>
      <xdr:nvSpPr>
        <xdr:cNvPr id="15" name="Oval 15"/>
        <xdr:cNvSpPr>
          <a:spLocks/>
        </xdr:cNvSpPr>
      </xdr:nvSpPr>
      <xdr:spPr>
        <a:xfrm>
          <a:off x="3971925" y="638175"/>
          <a:ext cx="2190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4</xdr:row>
      <xdr:rowOff>76200</xdr:rowOff>
    </xdr:from>
    <xdr:to>
      <xdr:col>0</xdr:col>
      <xdr:colOff>561975</xdr:colOff>
      <xdr:row>4</xdr:row>
      <xdr:rowOff>76200</xdr:rowOff>
    </xdr:to>
    <xdr:sp>
      <xdr:nvSpPr>
        <xdr:cNvPr id="16" name="Line 16"/>
        <xdr:cNvSpPr>
          <a:spLocks/>
        </xdr:cNvSpPr>
      </xdr:nvSpPr>
      <xdr:spPr>
        <a:xfrm>
          <a:off x="409575" y="7239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</xdr:row>
      <xdr:rowOff>142875</xdr:rowOff>
    </xdr:from>
    <xdr:to>
      <xdr:col>1</xdr:col>
      <xdr:colOff>476250</xdr:colOff>
      <xdr:row>3</xdr:row>
      <xdr:rowOff>152400</xdr:rowOff>
    </xdr:to>
    <xdr:sp>
      <xdr:nvSpPr>
        <xdr:cNvPr id="17" name="Line 17"/>
        <xdr:cNvSpPr>
          <a:spLocks/>
        </xdr:cNvSpPr>
      </xdr:nvSpPr>
      <xdr:spPr>
        <a:xfrm flipV="1">
          <a:off x="752475" y="304800"/>
          <a:ext cx="3333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4</xdr:row>
      <xdr:rowOff>76200</xdr:rowOff>
    </xdr:from>
    <xdr:to>
      <xdr:col>1</xdr:col>
      <xdr:colOff>438150</xdr:colOff>
      <xdr:row>4</xdr:row>
      <xdr:rowOff>76200</xdr:rowOff>
    </xdr:to>
    <xdr:sp>
      <xdr:nvSpPr>
        <xdr:cNvPr id="18" name="Line 18"/>
        <xdr:cNvSpPr>
          <a:spLocks/>
        </xdr:cNvSpPr>
      </xdr:nvSpPr>
      <xdr:spPr>
        <a:xfrm>
          <a:off x="790575" y="7239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152400</xdr:colOff>
      <xdr:row>5</xdr:row>
      <xdr:rowOff>9525</xdr:rowOff>
    </xdr:from>
    <xdr:to>
      <xdr:col>1</xdr:col>
      <xdr:colOff>476250</xdr:colOff>
      <xdr:row>7</xdr:row>
      <xdr:rowOff>9525</xdr:rowOff>
    </xdr:to>
    <xdr:sp>
      <xdr:nvSpPr>
        <xdr:cNvPr id="19" name="Line 19"/>
        <xdr:cNvSpPr>
          <a:spLocks/>
        </xdr:cNvSpPr>
      </xdr:nvSpPr>
      <xdr:spPr>
        <a:xfrm>
          <a:off x="762000" y="819150"/>
          <a:ext cx="3238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1</xdr:row>
      <xdr:rowOff>66675</xdr:rowOff>
    </xdr:from>
    <xdr:to>
      <xdr:col>2</xdr:col>
      <xdr:colOff>485775</xdr:colOff>
      <xdr:row>1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1295400" y="22860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3</xdr:row>
      <xdr:rowOff>114300</xdr:rowOff>
    </xdr:from>
    <xdr:to>
      <xdr:col>2</xdr:col>
      <xdr:colOff>495300</xdr:colOff>
      <xdr:row>4</xdr:row>
      <xdr:rowOff>66675</xdr:rowOff>
    </xdr:to>
    <xdr:sp>
      <xdr:nvSpPr>
        <xdr:cNvPr id="21" name="Line 21"/>
        <xdr:cNvSpPr>
          <a:spLocks/>
        </xdr:cNvSpPr>
      </xdr:nvSpPr>
      <xdr:spPr>
        <a:xfrm flipV="1">
          <a:off x="1276350" y="600075"/>
          <a:ext cx="3333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171450</xdr:colOff>
      <xdr:row>4</xdr:row>
      <xdr:rowOff>152400</xdr:rowOff>
    </xdr:from>
    <xdr:to>
      <xdr:col>2</xdr:col>
      <xdr:colOff>476250</xdr:colOff>
      <xdr:row>5</xdr:row>
      <xdr:rowOff>76200</xdr:rowOff>
    </xdr:to>
    <xdr:sp>
      <xdr:nvSpPr>
        <xdr:cNvPr id="22" name="Line 22"/>
        <xdr:cNvSpPr>
          <a:spLocks/>
        </xdr:cNvSpPr>
      </xdr:nvSpPr>
      <xdr:spPr>
        <a:xfrm>
          <a:off x="1285875" y="800100"/>
          <a:ext cx="3048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7</xdr:row>
      <xdr:rowOff>95250</xdr:rowOff>
    </xdr:from>
    <xdr:to>
      <xdr:col>2</xdr:col>
      <xdr:colOff>466725</xdr:colOff>
      <xdr:row>7</xdr:row>
      <xdr:rowOff>95250</xdr:rowOff>
    </xdr:to>
    <xdr:sp>
      <xdr:nvSpPr>
        <xdr:cNvPr id="23" name="Line 23"/>
        <xdr:cNvSpPr>
          <a:spLocks/>
        </xdr:cNvSpPr>
      </xdr:nvSpPr>
      <xdr:spPr>
        <a:xfrm>
          <a:off x="1304925" y="12287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171450</xdr:colOff>
      <xdr:row>1</xdr:row>
      <xdr:rowOff>95250</xdr:rowOff>
    </xdr:from>
    <xdr:to>
      <xdr:col>3</xdr:col>
      <xdr:colOff>466725</xdr:colOff>
      <xdr:row>2</xdr:row>
      <xdr:rowOff>9525</xdr:rowOff>
    </xdr:to>
    <xdr:sp>
      <xdr:nvSpPr>
        <xdr:cNvPr id="24" name="Line 24"/>
        <xdr:cNvSpPr>
          <a:spLocks/>
        </xdr:cNvSpPr>
      </xdr:nvSpPr>
      <xdr:spPr>
        <a:xfrm>
          <a:off x="1819275" y="257175"/>
          <a:ext cx="2952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2</xdr:row>
      <xdr:rowOff>114300</xdr:rowOff>
    </xdr:from>
    <xdr:to>
      <xdr:col>3</xdr:col>
      <xdr:colOff>466725</xdr:colOff>
      <xdr:row>3</xdr:row>
      <xdr:rowOff>85725</xdr:rowOff>
    </xdr:to>
    <xdr:sp>
      <xdr:nvSpPr>
        <xdr:cNvPr id="25" name="Line 25"/>
        <xdr:cNvSpPr>
          <a:spLocks/>
        </xdr:cNvSpPr>
      </xdr:nvSpPr>
      <xdr:spPr>
        <a:xfrm flipV="1">
          <a:off x="1838325" y="438150"/>
          <a:ext cx="2762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171450</xdr:colOff>
      <xdr:row>5</xdr:row>
      <xdr:rowOff>85725</xdr:rowOff>
    </xdr:from>
    <xdr:to>
      <xdr:col>3</xdr:col>
      <xdr:colOff>485775</xdr:colOff>
      <xdr:row>6</xdr:row>
      <xdr:rowOff>9525</xdr:rowOff>
    </xdr:to>
    <xdr:sp>
      <xdr:nvSpPr>
        <xdr:cNvPr id="26" name="Line 26"/>
        <xdr:cNvSpPr>
          <a:spLocks/>
        </xdr:cNvSpPr>
      </xdr:nvSpPr>
      <xdr:spPr>
        <a:xfrm>
          <a:off x="1819275" y="895350"/>
          <a:ext cx="3143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6</xdr:row>
      <xdr:rowOff>114300</xdr:rowOff>
    </xdr:from>
    <xdr:to>
      <xdr:col>3</xdr:col>
      <xdr:colOff>485775</xdr:colOff>
      <xdr:row>7</xdr:row>
      <xdr:rowOff>76200</xdr:rowOff>
    </xdr:to>
    <xdr:sp>
      <xdr:nvSpPr>
        <xdr:cNvPr id="27" name="Line 27"/>
        <xdr:cNvSpPr>
          <a:spLocks/>
        </xdr:cNvSpPr>
      </xdr:nvSpPr>
      <xdr:spPr>
        <a:xfrm flipV="1">
          <a:off x="1809750" y="1085850"/>
          <a:ext cx="3238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8</xdr:row>
      <xdr:rowOff>9525</xdr:rowOff>
    </xdr:from>
    <xdr:to>
      <xdr:col>3</xdr:col>
      <xdr:colOff>495300</xdr:colOff>
      <xdr:row>9</xdr:row>
      <xdr:rowOff>57150</xdr:rowOff>
    </xdr:to>
    <xdr:sp>
      <xdr:nvSpPr>
        <xdr:cNvPr id="28" name="Line 28"/>
        <xdr:cNvSpPr>
          <a:spLocks/>
        </xdr:cNvSpPr>
      </xdr:nvSpPr>
      <xdr:spPr>
        <a:xfrm>
          <a:off x="1809750" y="1304925"/>
          <a:ext cx="3333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6</xdr:row>
      <xdr:rowOff>95250</xdr:rowOff>
    </xdr:from>
    <xdr:to>
      <xdr:col>4</xdr:col>
      <xdr:colOff>542925</xdr:colOff>
      <xdr:row>8</xdr:row>
      <xdr:rowOff>9525</xdr:rowOff>
    </xdr:to>
    <xdr:sp>
      <xdr:nvSpPr>
        <xdr:cNvPr id="29" name="Line 29"/>
        <xdr:cNvSpPr>
          <a:spLocks/>
        </xdr:cNvSpPr>
      </xdr:nvSpPr>
      <xdr:spPr>
        <a:xfrm>
          <a:off x="2352675" y="1066800"/>
          <a:ext cx="3810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8</xdr:row>
      <xdr:rowOff>95250</xdr:rowOff>
    </xdr:from>
    <xdr:to>
      <xdr:col>4</xdr:col>
      <xdr:colOff>552450</xdr:colOff>
      <xdr:row>9</xdr:row>
      <xdr:rowOff>76200</xdr:rowOff>
    </xdr:to>
    <xdr:sp>
      <xdr:nvSpPr>
        <xdr:cNvPr id="30" name="Line 30"/>
        <xdr:cNvSpPr>
          <a:spLocks/>
        </xdr:cNvSpPr>
      </xdr:nvSpPr>
      <xdr:spPr>
        <a:xfrm flipV="1">
          <a:off x="2352675" y="1390650"/>
          <a:ext cx="3905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2</xdr:row>
      <xdr:rowOff>66675</xdr:rowOff>
    </xdr:from>
    <xdr:to>
      <xdr:col>5</xdr:col>
      <xdr:colOff>561975</xdr:colOff>
      <xdr:row>4</xdr:row>
      <xdr:rowOff>47625</xdr:rowOff>
    </xdr:to>
    <xdr:sp>
      <xdr:nvSpPr>
        <xdr:cNvPr id="31" name="Line 31"/>
        <xdr:cNvSpPr>
          <a:spLocks/>
        </xdr:cNvSpPr>
      </xdr:nvSpPr>
      <xdr:spPr>
        <a:xfrm>
          <a:off x="2362200" y="390525"/>
          <a:ext cx="9715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171450</xdr:colOff>
      <xdr:row>5</xdr:row>
      <xdr:rowOff>47625</xdr:rowOff>
    </xdr:from>
    <xdr:to>
      <xdr:col>5</xdr:col>
      <xdr:colOff>600075</xdr:colOff>
      <xdr:row>7</xdr:row>
      <xdr:rowOff>152400</xdr:rowOff>
    </xdr:to>
    <xdr:sp>
      <xdr:nvSpPr>
        <xdr:cNvPr id="32" name="Line 32"/>
        <xdr:cNvSpPr>
          <a:spLocks/>
        </xdr:cNvSpPr>
      </xdr:nvSpPr>
      <xdr:spPr>
        <a:xfrm flipV="1">
          <a:off x="2943225" y="857250"/>
          <a:ext cx="4286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219075</xdr:colOff>
      <xdr:row>4</xdr:row>
      <xdr:rowOff>85725</xdr:rowOff>
    </xdr:from>
    <xdr:to>
      <xdr:col>6</xdr:col>
      <xdr:colOff>561975</xdr:colOff>
      <xdr:row>4</xdr:row>
      <xdr:rowOff>85725</xdr:rowOff>
    </xdr:to>
    <xdr:sp>
      <xdr:nvSpPr>
        <xdr:cNvPr id="33" name="Line 33"/>
        <xdr:cNvSpPr>
          <a:spLocks/>
        </xdr:cNvSpPr>
      </xdr:nvSpPr>
      <xdr:spPr>
        <a:xfrm>
          <a:off x="3600450" y="7334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1</xdr:row>
      <xdr:rowOff>142875</xdr:rowOff>
    </xdr:from>
    <xdr:to>
      <xdr:col>14</xdr:col>
      <xdr:colOff>447675</xdr:colOff>
      <xdr:row>9</xdr:row>
      <xdr:rowOff>142875</xdr:rowOff>
    </xdr:to>
    <xdr:grpSp>
      <xdr:nvGrpSpPr>
        <xdr:cNvPr id="1" name="Group 1"/>
        <xdr:cNvGrpSpPr>
          <a:grpSpLocks/>
        </xdr:cNvGrpSpPr>
      </xdr:nvGrpSpPr>
      <xdr:grpSpPr>
        <a:xfrm>
          <a:off x="3629025" y="304800"/>
          <a:ext cx="5162550" cy="1295400"/>
          <a:chOff x="79" y="29"/>
          <a:chExt cx="542" cy="136"/>
        </a:xfrm>
        <a:solidFill>
          <a:srgbClr val="FFFFFF"/>
        </a:solidFill>
      </xdr:grpSpPr>
      <xdr:sp>
        <xdr:nvSpPr>
          <xdr:cNvPr id="2" name="Oval 2"/>
          <xdr:cNvSpPr>
            <a:spLocks/>
          </xdr:cNvSpPr>
        </xdr:nvSpPr>
        <xdr:spPr>
          <a:xfrm>
            <a:off x="81" y="30"/>
            <a:ext cx="30" cy="3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Oval 3"/>
          <xdr:cNvSpPr>
            <a:spLocks/>
          </xdr:cNvSpPr>
        </xdr:nvSpPr>
        <xdr:spPr>
          <a:xfrm>
            <a:off x="209" y="29"/>
            <a:ext cx="30" cy="3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Oval 4"/>
          <xdr:cNvSpPr>
            <a:spLocks/>
          </xdr:cNvSpPr>
        </xdr:nvSpPr>
        <xdr:spPr>
          <a:xfrm>
            <a:off x="336" y="32"/>
            <a:ext cx="30" cy="3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Oval 5"/>
          <xdr:cNvSpPr>
            <a:spLocks/>
          </xdr:cNvSpPr>
        </xdr:nvSpPr>
        <xdr:spPr>
          <a:xfrm>
            <a:off x="462" y="30"/>
            <a:ext cx="30" cy="3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Oval 6"/>
          <xdr:cNvSpPr>
            <a:spLocks/>
          </xdr:cNvSpPr>
        </xdr:nvSpPr>
        <xdr:spPr>
          <a:xfrm>
            <a:off x="80" y="84"/>
            <a:ext cx="30" cy="3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Oval 7"/>
          <xdr:cNvSpPr>
            <a:spLocks/>
          </xdr:cNvSpPr>
        </xdr:nvSpPr>
        <xdr:spPr>
          <a:xfrm>
            <a:off x="79" y="132"/>
            <a:ext cx="30" cy="3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Oval 8"/>
          <xdr:cNvSpPr>
            <a:spLocks/>
          </xdr:cNvSpPr>
        </xdr:nvSpPr>
        <xdr:spPr>
          <a:xfrm>
            <a:off x="206" y="82"/>
            <a:ext cx="30" cy="3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Oval 9"/>
          <xdr:cNvSpPr>
            <a:spLocks/>
          </xdr:cNvSpPr>
        </xdr:nvSpPr>
        <xdr:spPr>
          <a:xfrm>
            <a:off x="211" y="134"/>
            <a:ext cx="30" cy="3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Oval 10"/>
          <xdr:cNvSpPr>
            <a:spLocks/>
          </xdr:cNvSpPr>
        </xdr:nvSpPr>
        <xdr:spPr>
          <a:xfrm>
            <a:off x="337" y="79"/>
            <a:ext cx="30" cy="3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Oval 11"/>
          <xdr:cNvSpPr>
            <a:spLocks/>
          </xdr:cNvSpPr>
        </xdr:nvSpPr>
        <xdr:spPr>
          <a:xfrm>
            <a:off x="336" y="135"/>
            <a:ext cx="30" cy="3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Oval 12"/>
          <xdr:cNvSpPr>
            <a:spLocks/>
          </xdr:cNvSpPr>
        </xdr:nvSpPr>
        <xdr:spPr>
          <a:xfrm>
            <a:off x="462" y="97"/>
            <a:ext cx="30" cy="3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Oval 13"/>
          <xdr:cNvSpPr>
            <a:spLocks/>
          </xdr:cNvSpPr>
        </xdr:nvSpPr>
        <xdr:spPr>
          <a:xfrm>
            <a:off x="591" y="62"/>
            <a:ext cx="30" cy="3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112" y="43"/>
            <a:ext cx="9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114" y="97"/>
            <a:ext cx="9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113" y="148"/>
            <a:ext cx="9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242" y="44"/>
            <a:ext cx="9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241" y="95"/>
            <a:ext cx="9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>
            <a:off x="243" y="149"/>
            <a:ext cx="9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370" y="46"/>
            <a:ext cx="9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369" y="95"/>
            <a:ext cx="91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22"/>
          <xdr:cNvSpPr>
            <a:spLocks/>
          </xdr:cNvSpPr>
        </xdr:nvSpPr>
        <xdr:spPr>
          <a:xfrm flipV="1">
            <a:off x="369" y="121"/>
            <a:ext cx="91" cy="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23"/>
          <xdr:cNvSpPr>
            <a:spLocks/>
          </xdr:cNvSpPr>
        </xdr:nvSpPr>
        <xdr:spPr>
          <a:xfrm>
            <a:off x="497" y="48"/>
            <a:ext cx="90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 flipV="1">
            <a:off x="495" y="83"/>
            <a:ext cx="93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31</xdr:row>
      <xdr:rowOff>114300</xdr:rowOff>
    </xdr:from>
    <xdr:to>
      <xdr:col>1</xdr:col>
      <xdr:colOff>533400</xdr:colOff>
      <xdr:row>33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00" y="5143500"/>
          <a:ext cx="1905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28575</xdr:colOff>
      <xdr:row>30</xdr:row>
      <xdr:rowOff>38100</xdr:rowOff>
    </xdr:from>
    <xdr:to>
      <xdr:col>3</xdr:col>
      <xdr:colOff>219075</xdr:colOff>
      <xdr:row>31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019300" y="4905375"/>
          <a:ext cx="1905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2</xdr:col>
      <xdr:colOff>171450</xdr:colOff>
      <xdr:row>31</xdr:row>
      <xdr:rowOff>28575</xdr:rowOff>
    </xdr:from>
    <xdr:to>
      <xdr:col>2</xdr:col>
      <xdr:colOff>361950</xdr:colOff>
      <xdr:row>32</xdr:row>
      <xdr:rowOff>95250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552575" y="5057775"/>
          <a:ext cx="1905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2</xdr:col>
      <xdr:colOff>123825</xdr:colOff>
      <xdr:row>34</xdr:row>
      <xdr:rowOff>114300</xdr:rowOff>
    </xdr:from>
    <xdr:to>
      <xdr:col>2</xdr:col>
      <xdr:colOff>314325</xdr:colOff>
      <xdr:row>36</xdr:row>
      <xdr:rowOff>19050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504950" y="5629275"/>
          <a:ext cx="1905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3</xdr:col>
      <xdr:colOff>0</xdr:colOff>
      <xdr:row>32</xdr:row>
      <xdr:rowOff>85725</xdr:rowOff>
    </xdr:from>
    <xdr:to>
      <xdr:col>3</xdr:col>
      <xdr:colOff>190500</xdr:colOff>
      <xdr:row>33</xdr:row>
      <xdr:rowOff>152400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990725" y="5276850"/>
          <a:ext cx="1905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3</xdr:col>
      <xdr:colOff>590550</xdr:colOff>
      <xdr:row>35</xdr:row>
      <xdr:rowOff>0</xdr:rowOff>
    </xdr:from>
    <xdr:to>
      <xdr:col>4</xdr:col>
      <xdr:colOff>171450</xdr:colOff>
      <xdr:row>36</xdr:row>
      <xdr:rowOff>66675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581275" y="5676900"/>
          <a:ext cx="1905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</a:t>
          </a:r>
        </a:p>
      </xdr:txBody>
    </xdr:sp>
    <xdr:clientData/>
  </xdr:twoCellAnchor>
  <xdr:twoCellAnchor>
    <xdr:from>
      <xdr:col>4</xdr:col>
      <xdr:colOff>57150</xdr:colOff>
      <xdr:row>31</xdr:row>
      <xdr:rowOff>9525</xdr:rowOff>
    </xdr:from>
    <xdr:to>
      <xdr:col>4</xdr:col>
      <xdr:colOff>247650</xdr:colOff>
      <xdr:row>32</xdr:row>
      <xdr:rowOff>76200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2657475" y="5038725"/>
          <a:ext cx="1905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</a:t>
          </a:r>
        </a:p>
      </xdr:txBody>
    </xdr:sp>
    <xdr:clientData/>
  </xdr:twoCellAnchor>
  <xdr:twoCellAnchor>
    <xdr:from>
      <xdr:col>1</xdr:col>
      <xdr:colOff>609600</xdr:colOff>
      <xdr:row>32</xdr:row>
      <xdr:rowOff>28575</xdr:rowOff>
    </xdr:from>
    <xdr:to>
      <xdr:col>2</xdr:col>
      <xdr:colOff>142875</xdr:colOff>
      <xdr:row>32</xdr:row>
      <xdr:rowOff>38100</xdr:rowOff>
    </xdr:to>
    <xdr:sp>
      <xdr:nvSpPr>
        <xdr:cNvPr id="8" name="Line 8"/>
        <xdr:cNvSpPr>
          <a:spLocks/>
        </xdr:cNvSpPr>
      </xdr:nvSpPr>
      <xdr:spPr>
        <a:xfrm>
          <a:off x="1219200" y="5219700"/>
          <a:ext cx="3048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352425</xdr:colOff>
      <xdr:row>30</xdr:row>
      <xdr:rowOff>142875</xdr:rowOff>
    </xdr:from>
    <xdr:to>
      <xdr:col>3</xdr:col>
      <xdr:colOff>28575</xdr:colOff>
      <xdr:row>31</xdr:row>
      <xdr:rowOff>152400</xdr:rowOff>
    </xdr:to>
    <xdr:sp>
      <xdr:nvSpPr>
        <xdr:cNvPr id="9" name="Line 9"/>
        <xdr:cNvSpPr>
          <a:spLocks/>
        </xdr:cNvSpPr>
      </xdr:nvSpPr>
      <xdr:spPr>
        <a:xfrm flipV="1">
          <a:off x="1733550" y="5010150"/>
          <a:ext cx="2857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33</xdr:row>
      <xdr:rowOff>0</xdr:rowOff>
    </xdr:from>
    <xdr:to>
      <xdr:col>4</xdr:col>
      <xdr:colOff>590550</xdr:colOff>
      <xdr:row>35</xdr:row>
      <xdr:rowOff>28575</xdr:rowOff>
    </xdr:to>
    <xdr:sp>
      <xdr:nvSpPr>
        <xdr:cNvPr id="10" name="Line 10"/>
        <xdr:cNvSpPr>
          <a:spLocks/>
        </xdr:cNvSpPr>
      </xdr:nvSpPr>
      <xdr:spPr>
        <a:xfrm flipV="1">
          <a:off x="2781300" y="5353050"/>
          <a:ext cx="4095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219075</xdr:colOff>
      <xdr:row>30</xdr:row>
      <xdr:rowOff>133350</xdr:rowOff>
    </xdr:from>
    <xdr:to>
      <xdr:col>4</xdr:col>
      <xdr:colOff>38100</xdr:colOff>
      <xdr:row>31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2209800" y="5000625"/>
          <a:ext cx="4286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35</xdr:row>
      <xdr:rowOff>76200</xdr:rowOff>
    </xdr:from>
    <xdr:to>
      <xdr:col>3</xdr:col>
      <xdr:colOff>590550</xdr:colOff>
      <xdr:row>35</xdr:row>
      <xdr:rowOff>104775</xdr:rowOff>
    </xdr:to>
    <xdr:sp>
      <xdr:nvSpPr>
        <xdr:cNvPr id="12" name="Line 12"/>
        <xdr:cNvSpPr>
          <a:spLocks/>
        </xdr:cNvSpPr>
      </xdr:nvSpPr>
      <xdr:spPr>
        <a:xfrm flipV="1">
          <a:off x="1724025" y="5753100"/>
          <a:ext cx="8572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533400</xdr:colOff>
      <xdr:row>32</xdr:row>
      <xdr:rowOff>133350</xdr:rowOff>
    </xdr:from>
    <xdr:to>
      <xdr:col>2</xdr:col>
      <xdr:colOff>114300</xdr:colOff>
      <xdr:row>34</xdr:row>
      <xdr:rowOff>142875</xdr:rowOff>
    </xdr:to>
    <xdr:sp>
      <xdr:nvSpPr>
        <xdr:cNvPr id="13" name="Line 13"/>
        <xdr:cNvSpPr>
          <a:spLocks/>
        </xdr:cNvSpPr>
      </xdr:nvSpPr>
      <xdr:spPr>
        <a:xfrm>
          <a:off x="1143000" y="5324475"/>
          <a:ext cx="3524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209550</xdr:colOff>
      <xdr:row>32</xdr:row>
      <xdr:rowOff>0</xdr:rowOff>
    </xdr:from>
    <xdr:to>
      <xdr:col>4</xdr:col>
      <xdr:colOff>47625</xdr:colOff>
      <xdr:row>33</xdr:row>
      <xdr:rowOff>38100</xdr:rowOff>
    </xdr:to>
    <xdr:sp>
      <xdr:nvSpPr>
        <xdr:cNvPr id="14" name="Line 14"/>
        <xdr:cNvSpPr>
          <a:spLocks/>
        </xdr:cNvSpPr>
      </xdr:nvSpPr>
      <xdr:spPr>
        <a:xfrm flipV="1">
          <a:off x="2200275" y="5191125"/>
          <a:ext cx="44767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600075</xdr:colOff>
      <xdr:row>31</xdr:row>
      <xdr:rowOff>123825</xdr:rowOff>
    </xdr:from>
    <xdr:to>
      <xdr:col>4</xdr:col>
      <xdr:colOff>790575</xdr:colOff>
      <xdr:row>33</xdr:row>
      <xdr:rowOff>28575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3200400" y="5153025"/>
          <a:ext cx="1905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>
    <xdr:from>
      <xdr:col>2</xdr:col>
      <xdr:colOff>381000</xdr:colOff>
      <xdr:row>32</xdr:row>
      <xdr:rowOff>47625</xdr:rowOff>
    </xdr:from>
    <xdr:to>
      <xdr:col>3</xdr:col>
      <xdr:colOff>0</xdr:colOff>
      <xdr:row>33</xdr:row>
      <xdr:rowOff>57150</xdr:rowOff>
    </xdr:to>
    <xdr:sp>
      <xdr:nvSpPr>
        <xdr:cNvPr id="16" name="Line 16"/>
        <xdr:cNvSpPr>
          <a:spLocks/>
        </xdr:cNvSpPr>
      </xdr:nvSpPr>
      <xdr:spPr>
        <a:xfrm>
          <a:off x="1762125" y="5238750"/>
          <a:ext cx="2286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31</xdr:row>
      <xdr:rowOff>76200</xdr:rowOff>
    </xdr:from>
    <xdr:to>
      <xdr:col>4</xdr:col>
      <xdr:colOff>571500</xdr:colOff>
      <xdr:row>32</xdr:row>
      <xdr:rowOff>28575</xdr:rowOff>
    </xdr:to>
    <xdr:sp>
      <xdr:nvSpPr>
        <xdr:cNvPr id="17" name="Line 17"/>
        <xdr:cNvSpPr>
          <a:spLocks/>
        </xdr:cNvSpPr>
      </xdr:nvSpPr>
      <xdr:spPr>
        <a:xfrm>
          <a:off x="2867025" y="5105400"/>
          <a:ext cx="3048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32</xdr:row>
      <xdr:rowOff>38100</xdr:rowOff>
    </xdr:from>
    <xdr:to>
      <xdr:col>1</xdr:col>
      <xdr:colOff>533400</xdr:colOff>
      <xdr:row>33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00" y="5229225"/>
          <a:ext cx="1905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28575</xdr:colOff>
      <xdr:row>30</xdr:row>
      <xdr:rowOff>38100</xdr:rowOff>
    </xdr:from>
    <xdr:to>
      <xdr:col>3</xdr:col>
      <xdr:colOff>219075</xdr:colOff>
      <xdr:row>31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019300" y="4905375"/>
          <a:ext cx="1905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2</xdr:col>
      <xdr:colOff>171450</xdr:colOff>
      <xdr:row>31</xdr:row>
      <xdr:rowOff>28575</xdr:rowOff>
    </xdr:from>
    <xdr:to>
      <xdr:col>2</xdr:col>
      <xdr:colOff>361950</xdr:colOff>
      <xdr:row>32</xdr:row>
      <xdr:rowOff>95250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552575" y="5057775"/>
          <a:ext cx="1905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2</xdr:col>
      <xdr:colOff>123825</xdr:colOff>
      <xdr:row>34</xdr:row>
      <xdr:rowOff>114300</xdr:rowOff>
    </xdr:from>
    <xdr:to>
      <xdr:col>2</xdr:col>
      <xdr:colOff>314325</xdr:colOff>
      <xdr:row>36</xdr:row>
      <xdr:rowOff>19050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504950" y="5629275"/>
          <a:ext cx="1905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4</xdr:col>
      <xdr:colOff>428625</xdr:colOff>
      <xdr:row>31</xdr:row>
      <xdr:rowOff>76200</xdr:rowOff>
    </xdr:from>
    <xdr:to>
      <xdr:col>4</xdr:col>
      <xdr:colOff>619125</xdr:colOff>
      <xdr:row>32</xdr:row>
      <xdr:rowOff>142875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028950" y="5105400"/>
          <a:ext cx="1905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3</xdr:col>
      <xdr:colOff>590550</xdr:colOff>
      <xdr:row>35</xdr:row>
      <xdr:rowOff>0</xdr:rowOff>
    </xdr:from>
    <xdr:to>
      <xdr:col>4</xdr:col>
      <xdr:colOff>171450</xdr:colOff>
      <xdr:row>36</xdr:row>
      <xdr:rowOff>66675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581275" y="5676900"/>
          <a:ext cx="1905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</a:t>
          </a:r>
        </a:p>
      </xdr:txBody>
    </xdr:sp>
    <xdr:clientData/>
  </xdr:twoCellAnchor>
  <xdr:twoCellAnchor>
    <xdr:from>
      <xdr:col>3</xdr:col>
      <xdr:colOff>323850</xdr:colOff>
      <xdr:row>38</xdr:row>
      <xdr:rowOff>19050</xdr:rowOff>
    </xdr:from>
    <xdr:to>
      <xdr:col>3</xdr:col>
      <xdr:colOff>514350</xdr:colOff>
      <xdr:row>39</xdr:row>
      <xdr:rowOff>85725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2314575" y="6181725"/>
          <a:ext cx="1905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</a:t>
          </a:r>
        </a:p>
      </xdr:txBody>
    </xdr:sp>
    <xdr:clientData/>
  </xdr:twoCellAnchor>
  <xdr:twoCellAnchor>
    <xdr:from>
      <xdr:col>1</xdr:col>
      <xdr:colOff>609600</xdr:colOff>
      <xdr:row>32</xdr:row>
      <xdr:rowOff>28575</xdr:rowOff>
    </xdr:from>
    <xdr:to>
      <xdr:col>2</xdr:col>
      <xdr:colOff>142875</xdr:colOff>
      <xdr:row>32</xdr:row>
      <xdr:rowOff>38100</xdr:rowOff>
    </xdr:to>
    <xdr:sp>
      <xdr:nvSpPr>
        <xdr:cNvPr id="8" name="Line 8"/>
        <xdr:cNvSpPr>
          <a:spLocks/>
        </xdr:cNvSpPr>
      </xdr:nvSpPr>
      <xdr:spPr>
        <a:xfrm>
          <a:off x="1219200" y="5219700"/>
          <a:ext cx="3048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352425</xdr:colOff>
      <xdr:row>30</xdr:row>
      <xdr:rowOff>142875</xdr:rowOff>
    </xdr:from>
    <xdr:to>
      <xdr:col>3</xdr:col>
      <xdr:colOff>28575</xdr:colOff>
      <xdr:row>31</xdr:row>
      <xdr:rowOff>152400</xdr:rowOff>
    </xdr:to>
    <xdr:sp>
      <xdr:nvSpPr>
        <xdr:cNvPr id="9" name="Line 9"/>
        <xdr:cNvSpPr>
          <a:spLocks/>
        </xdr:cNvSpPr>
      </xdr:nvSpPr>
      <xdr:spPr>
        <a:xfrm flipV="1">
          <a:off x="1733550" y="5010150"/>
          <a:ext cx="2857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33</xdr:row>
      <xdr:rowOff>19050</xdr:rowOff>
    </xdr:from>
    <xdr:to>
      <xdr:col>4</xdr:col>
      <xdr:colOff>419100</xdr:colOff>
      <xdr:row>35</xdr:row>
      <xdr:rowOff>28575</xdr:rowOff>
    </xdr:to>
    <xdr:sp>
      <xdr:nvSpPr>
        <xdr:cNvPr id="10" name="Line 10"/>
        <xdr:cNvSpPr>
          <a:spLocks/>
        </xdr:cNvSpPr>
      </xdr:nvSpPr>
      <xdr:spPr>
        <a:xfrm flipV="1">
          <a:off x="2781300" y="5372100"/>
          <a:ext cx="2381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219075</xdr:colOff>
      <xdr:row>30</xdr:row>
      <xdr:rowOff>133350</xdr:rowOff>
    </xdr:from>
    <xdr:to>
      <xdr:col>4</xdr:col>
      <xdr:colOff>419100</xdr:colOff>
      <xdr:row>32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2209800" y="5000625"/>
          <a:ext cx="8096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35</xdr:row>
      <xdr:rowOff>76200</xdr:rowOff>
    </xdr:from>
    <xdr:to>
      <xdr:col>3</xdr:col>
      <xdr:colOff>590550</xdr:colOff>
      <xdr:row>35</xdr:row>
      <xdr:rowOff>104775</xdr:rowOff>
    </xdr:to>
    <xdr:sp>
      <xdr:nvSpPr>
        <xdr:cNvPr id="12" name="Line 12"/>
        <xdr:cNvSpPr>
          <a:spLocks/>
        </xdr:cNvSpPr>
      </xdr:nvSpPr>
      <xdr:spPr>
        <a:xfrm flipV="1">
          <a:off x="1724025" y="5753100"/>
          <a:ext cx="8572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533400</xdr:colOff>
      <xdr:row>32</xdr:row>
      <xdr:rowOff>133350</xdr:rowOff>
    </xdr:from>
    <xdr:to>
      <xdr:col>2</xdr:col>
      <xdr:colOff>114300</xdr:colOff>
      <xdr:row>34</xdr:row>
      <xdr:rowOff>142875</xdr:rowOff>
    </xdr:to>
    <xdr:sp>
      <xdr:nvSpPr>
        <xdr:cNvPr id="13" name="Line 13"/>
        <xdr:cNvSpPr>
          <a:spLocks/>
        </xdr:cNvSpPr>
      </xdr:nvSpPr>
      <xdr:spPr>
        <a:xfrm>
          <a:off x="1143000" y="5324475"/>
          <a:ext cx="3524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409575</xdr:colOff>
      <xdr:row>38</xdr:row>
      <xdr:rowOff>142875</xdr:rowOff>
    </xdr:from>
    <xdr:to>
      <xdr:col>3</xdr:col>
      <xdr:colOff>304800</xdr:colOff>
      <xdr:row>39</xdr:row>
      <xdr:rowOff>0</xdr:rowOff>
    </xdr:to>
    <xdr:sp>
      <xdr:nvSpPr>
        <xdr:cNvPr id="14" name="Line 14"/>
        <xdr:cNvSpPr>
          <a:spLocks/>
        </xdr:cNvSpPr>
      </xdr:nvSpPr>
      <xdr:spPr>
        <a:xfrm flipV="1">
          <a:off x="1790700" y="6305550"/>
          <a:ext cx="5048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38</xdr:row>
      <xdr:rowOff>28575</xdr:rowOff>
    </xdr:from>
    <xdr:to>
      <xdr:col>2</xdr:col>
      <xdr:colOff>371475</xdr:colOff>
      <xdr:row>39</xdr:row>
      <xdr:rowOff>95250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1562100" y="6191250"/>
          <a:ext cx="1905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>
    <xdr:from>
      <xdr:col>4</xdr:col>
      <xdr:colOff>876300</xdr:colOff>
      <xdr:row>36</xdr:row>
      <xdr:rowOff>66675</xdr:rowOff>
    </xdr:from>
    <xdr:to>
      <xdr:col>4</xdr:col>
      <xdr:colOff>1066800</xdr:colOff>
      <xdr:row>37</xdr:row>
      <xdr:rowOff>133350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3476625" y="5905500"/>
          <a:ext cx="1905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xdr:txBody>
    </xdr:sp>
    <xdr:clientData/>
  </xdr:twoCellAnchor>
  <xdr:twoCellAnchor>
    <xdr:from>
      <xdr:col>2</xdr:col>
      <xdr:colOff>171450</xdr:colOff>
      <xdr:row>40</xdr:row>
      <xdr:rowOff>76200</xdr:rowOff>
    </xdr:from>
    <xdr:to>
      <xdr:col>2</xdr:col>
      <xdr:colOff>361950</xdr:colOff>
      <xdr:row>41</xdr:row>
      <xdr:rowOff>142875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552575" y="6562725"/>
          <a:ext cx="1905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</a:p>
      </xdr:txBody>
    </xdr:sp>
    <xdr:clientData/>
  </xdr:twoCellAnchor>
  <xdr:twoCellAnchor>
    <xdr:from>
      <xdr:col>1</xdr:col>
      <xdr:colOff>485775</xdr:colOff>
      <xdr:row>33</xdr:row>
      <xdr:rowOff>123825</xdr:rowOff>
    </xdr:from>
    <xdr:to>
      <xdr:col>2</xdr:col>
      <xdr:colOff>161925</xdr:colOff>
      <xdr:row>38</xdr:row>
      <xdr:rowOff>95250</xdr:rowOff>
    </xdr:to>
    <xdr:sp>
      <xdr:nvSpPr>
        <xdr:cNvPr id="18" name="Line 18"/>
        <xdr:cNvSpPr>
          <a:spLocks/>
        </xdr:cNvSpPr>
      </xdr:nvSpPr>
      <xdr:spPr>
        <a:xfrm>
          <a:off x="1095375" y="5476875"/>
          <a:ext cx="44767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33</xdr:row>
      <xdr:rowOff>114300</xdr:rowOff>
    </xdr:from>
    <xdr:to>
      <xdr:col>2</xdr:col>
      <xdr:colOff>85725</xdr:colOff>
      <xdr:row>40</xdr:row>
      <xdr:rowOff>142875</xdr:rowOff>
    </xdr:to>
    <xdr:sp>
      <xdr:nvSpPr>
        <xdr:cNvPr id="19" name="Line 19"/>
        <xdr:cNvSpPr>
          <a:spLocks/>
        </xdr:cNvSpPr>
      </xdr:nvSpPr>
      <xdr:spPr>
        <a:xfrm>
          <a:off x="1009650" y="5467350"/>
          <a:ext cx="45720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390525</xdr:colOff>
      <xdr:row>37</xdr:row>
      <xdr:rowOff>57150</xdr:rowOff>
    </xdr:from>
    <xdr:to>
      <xdr:col>4</xdr:col>
      <xdr:colOff>885825</xdr:colOff>
      <xdr:row>41</xdr:row>
      <xdr:rowOff>104775</xdr:rowOff>
    </xdr:to>
    <xdr:sp>
      <xdr:nvSpPr>
        <xdr:cNvPr id="20" name="Line 20"/>
        <xdr:cNvSpPr>
          <a:spLocks/>
        </xdr:cNvSpPr>
      </xdr:nvSpPr>
      <xdr:spPr>
        <a:xfrm flipV="1">
          <a:off x="1771650" y="6057900"/>
          <a:ext cx="17145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523875</xdr:colOff>
      <xdr:row>37</xdr:row>
      <xdr:rowOff>9525</xdr:rowOff>
    </xdr:from>
    <xdr:to>
      <xdr:col>4</xdr:col>
      <xdr:colOff>857250</xdr:colOff>
      <xdr:row>38</xdr:row>
      <xdr:rowOff>85725</xdr:rowOff>
    </xdr:to>
    <xdr:sp>
      <xdr:nvSpPr>
        <xdr:cNvPr id="21" name="Line 21"/>
        <xdr:cNvSpPr>
          <a:spLocks/>
        </xdr:cNvSpPr>
      </xdr:nvSpPr>
      <xdr:spPr>
        <a:xfrm flipV="1">
          <a:off x="2514600" y="6010275"/>
          <a:ext cx="9429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619125</xdr:colOff>
      <xdr:row>32</xdr:row>
      <xdr:rowOff>28575</xdr:rowOff>
    </xdr:from>
    <xdr:to>
      <xdr:col>4</xdr:col>
      <xdr:colOff>885825</xdr:colOff>
      <xdr:row>36</xdr:row>
      <xdr:rowOff>66675</xdr:rowOff>
    </xdr:to>
    <xdr:sp>
      <xdr:nvSpPr>
        <xdr:cNvPr id="22" name="Line 22"/>
        <xdr:cNvSpPr>
          <a:spLocks/>
        </xdr:cNvSpPr>
      </xdr:nvSpPr>
      <xdr:spPr>
        <a:xfrm>
          <a:off x="3219450" y="5219700"/>
          <a:ext cx="266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0"/>
  <sheetViews>
    <sheetView showGridLines="0" workbookViewId="0" topLeftCell="A9">
      <selection activeCell="I24" sqref="I24"/>
    </sheetView>
  </sheetViews>
  <sheetFormatPr defaultColWidth="9.140625" defaultRowHeight="12.75"/>
  <cols>
    <col min="2" max="2" width="7.57421875" style="0" customWidth="1"/>
    <col min="3" max="3" width="8.00390625" style="0" customWidth="1"/>
    <col min="4" max="4" width="8.140625" style="0" customWidth="1"/>
    <col min="5" max="5" width="8.7109375" style="0" customWidth="1"/>
    <col min="9" max="9" width="10.421875" style="0" customWidth="1"/>
  </cols>
  <sheetData>
    <row r="2" spans="1:12" ht="12.75">
      <c r="A2" t="s">
        <v>97</v>
      </c>
      <c r="C2" t="s">
        <v>5</v>
      </c>
      <c r="D2" t="s">
        <v>8</v>
      </c>
      <c r="I2" t="s">
        <v>28</v>
      </c>
      <c r="K2">
        <f>0.45+0.1+0.15+0.22+0.19+0.31+0.11+0.16+0.2+0.41+0.1+0.05+0.19+0.26+0.18</f>
        <v>3.0800000000000005</v>
      </c>
      <c r="L2" t="s">
        <v>29</v>
      </c>
    </row>
    <row r="3" ht="12.75">
      <c r="E3" t="s">
        <v>30</v>
      </c>
    </row>
    <row r="4" spans="4:11" ht="12.75">
      <c r="D4" t="s">
        <v>9</v>
      </c>
      <c r="I4" t="s">
        <v>31</v>
      </c>
      <c r="K4">
        <v>4000</v>
      </c>
    </row>
    <row r="5" spans="1:12" ht="12.75">
      <c r="A5" s="2" t="s">
        <v>3</v>
      </c>
      <c r="B5" t="s">
        <v>4</v>
      </c>
      <c r="C5" t="s">
        <v>6</v>
      </c>
      <c r="G5" t="s">
        <v>32</v>
      </c>
      <c r="H5" t="s">
        <v>33</v>
      </c>
      <c r="I5" t="s">
        <v>34</v>
      </c>
      <c r="K5">
        <f>7.5*5*60</f>
        <v>2250</v>
      </c>
      <c r="L5" t="s">
        <v>29</v>
      </c>
    </row>
    <row r="6" ht="12.75">
      <c r="D6" t="s">
        <v>35</v>
      </c>
    </row>
    <row r="7" spans="5:12" ht="12.75">
      <c r="E7" t="s">
        <v>36</v>
      </c>
      <c r="I7" t="s">
        <v>37</v>
      </c>
      <c r="K7">
        <f>K5/K4</f>
        <v>0.5625</v>
      </c>
      <c r="L7" t="s">
        <v>29</v>
      </c>
    </row>
    <row r="8" spans="3:4" ht="12.75">
      <c r="C8" t="s">
        <v>7</v>
      </c>
      <c r="D8" t="s">
        <v>38</v>
      </c>
    </row>
    <row r="9" spans="6:9" ht="12.75">
      <c r="F9" t="s">
        <v>39</v>
      </c>
      <c r="I9" t="s">
        <v>40</v>
      </c>
    </row>
    <row r="10" spans="5:11" ht="12.75">
      <c r="E10" t="s">
        <v>41</v>
      </c>
      <c r="I10" s="7" t="s">
        <v>42</v>
      </c>
      <c r="K10">
        <f>K2/K7</f>
        <v>5.475555555555556</v>
      </c>
    </row>
    <row r="12" spans="9:10" ht="12.75">
      <c r="I12" t="s">
        <v>43</v>
      </c>
      <c r="J12">
        <f>K10/6</f>
        <v>0.9125925925925927</v>
      </c>
    </row>
    <row r="14" spans="2:6" ht="12.75">
      <c r="B14" s="8" t="s">
        <v>44</v>
      </c>
      <c r="C14" s="8" t="s">
        <v>14</v>
      </c>
      <c r="D14" s="8" t="s">
        <v>45</v>
      </c>
      <c r="E14" s="8" t="s">
        <v>2</v>
      </c>
      <c r="F14" s="8" t="s">
        <v>46</v>
      </c>
    </row>
    <row r="15" spans="2:6" ht="12.75">
      <c r="B15" s="5">
        <v>1</v>
      </c>
      <c r="C15" s="5" t="s">
        <v>3</v>
      </c>
      <c r="D15" s="5" t="s">
        <v>3</v>
      </c>
      <c r="E15" s="5">
        <v>0.45</v>
      </c>
      <c r="F15" s="5">
        <f>K$7-E15</f>
        <v>0.11249999999999999</v>
      </c>
    </row>
    <row r="16" spans="2:7" ht="12.75">
      <c r="B16" s="5"/>
      <c r="C16" s="5" t="s">
        <v>4</v>
      </c>
      <c r="D16" s="5" t="s">
        <v>4</v>
      </c>
      <c r="E16" s="5">
        <v>0.1</v>
      </c>
      <c r="F16" s="5">
        <f>F15-E16</f>
        <v>0.012499999999999983</v>
      </c>
      <c r="G16" t="s">
        <v>47</v>
      </c>
    </row>
    <row r="17" spans="2:6" ht="12.75">
      <c r="B17" s="5">
        <v>2</v>
      </c>
      <c r="C17" s="5" t="s">
        <v>48</v>
      </c>
      <c r="D17" s="5" t="s">
        <v>6</v>
      </c>
      <c r="E17" s="5">
        <v>0.22</v>
      </c>
      <c r="F17" s="5">
        <f>K$7-E17</f>
        <v>0.3425</v>
      </c>
    </row>
    <row r="18" spans="2:6" ht="12.75">
      <c r="B18" s="5"/>
      <c r="C18" s="5" t="s">
        <v>49</v>
      </c>
      <c r="D18" s="5" t="s">
        <v>7</v>
      </c>
      <c r="E18" s="5">
        <v>0.19</v>
      </c>
      <c r="F18" s="5">
        <f>F17-E18</f>
        <v>0.15250000000000002</v>
      </c>
    </row>
    <row r="19" spans="2:7" ht="12.75">
      <c r="B19" s="5"/>
      <c r="C19" s="5" t="s">
        <v>50</v>
      </c>
      <c r="D19" s="5" t="s">
        <v>5</v>
      </c>
      <c r="E19" s="5">
        <v>0.15</v>
      </c>
      <c r="F19" s="5">
        <f>F18-E19</f>
        <v>0.00250000000000003</v>
      </c>
      <c r="G19" t="s">
        <v>47</v>
      </c>
    </row>
    <row r="20" spans="2:6" ht="12.75">
      <c r="B20" s="5">
        <v>3</v>
      </c>
      <c r="C20" s="5" t="s">
        <v>51</v>
      </c>
      <c r="D20" s="5" t="s">
        <v>8</v>
      </c>
      <c r="E20" s="5">
        <v>0.31</v>
      </c>
      <c r="F20" s="5">
        <f>K$7-E20</f>
        <v>0.2525</v>
      </c>
    </row>
    <row r="21" spans="2:6" ht="12.75">
      <c r="B21" s="5"/>
      <c r="C21" s="5" t="s">
        <v>52</v>
      </c>
      <c r="D21" s="5" t="s">
        <v>38</v>
      </c>
      <c r="E21" s="5">
        <v>0.2</v>
      </c>
      <c r="F21" s="5">
        <f>F20-E21</f>
        <v>0.05249999999999999</v>
      </c>
    </row>
    <row r="22" spans="2:7" ht="12.75">
      <c r="B22" s="5"/>
      <c r="C22" s="5" t="s">
        <v>41</v>
      </c>
      <c r="D22" s="5" t="s">
        <v>41</v>
      </c>
      <c r="E22" s="5">
        <v>0.05</v>
      </c>
      <c r="F22" s="5">
        <f>F21-E22</f>
        <v>0.0024999999999999883</v>
      </c>
      <c r="G22" t="s">
        <v>47</v>
      </c>
    </row>
    <row r="23" spans="2:6" ht="12.75">
      <c r="B23" s="5">
        <v>4</v>
      </c>
      <c r="C23" s="5" t="s">
        <v>101</v>
      </c>
      <c r="D23" s="5" t="s">
        <v>35</v>
      </c>
      <c r="E23" s="5">
        <v>0.16</v>
      </c>
      <c r="F23" s="5">
        <f>K$7-E23</f>
        <v>0.40249999999999997</v>
      </c>
    </row>
    <row r="24" spans="2:6" ht="12.75">
      <c r="B24" s="5"/>
      <c r="C24" s="5" t="s">
        <v>102</v>
      </c>
      <c r="D24" s="5" t="s">
        <v>9</v>
      </c>
      <c r="E24" s="5">
        <v>0.11</v>
      </c>
      <c r="F24" s="5">
        <f>F23-E24</f>
        <v>0.2925</v>
      </c>
    </row>
    <row r="25" spans="2:6" ht="12.75">
      <c r="B25" s="5"/>
      <c r="C25" s="5" t="s">
        <v>36</v>
      </c>
      <c r="D25" s="5" t="s">
        <v>36</v>
      </c>
      <c r="E25" s="5">
        <v>0.1</v>
      </c>
      <c r="F25" s="5">
        <f>F24-E25</f>
        <v>0.19249999999999998</v>
      </c>
    </row>
    <row r="26" spans="2:7" ht="12.75">
      <c r="B26" s="5"/>
      <c r="C26" s="5" t="s">
        <v>39</v>
      </c>
      <c r="D26" s="5" t="s">
        <v>39</v>
      </c>
      <c r="E26" s="5">
        <v>0.19</v>
      </c>
      <c r="F26" s="5">
        <f>F25-E26</f>
        <v>0.0024999999999999745</v>
      </c>
      <c r="G26" t="s">
        <v>47</v>
      </c>
    </row>
    <row r="27" spans="2:7" ht="12.75">
      <c r="B27" s="5">
        <v>5</v>
      </c>
      <c r="C27" s="5" t="s">
        <v>30</v>
      </c>
      <c r="D27" s="5" t="s">
        <v>30</v>
      </c>
      <c r="E27" s="5">
        <v>0.41</v>
      </c>
      <c r="F27" s="5">
        <f>K$7-E27</f>
        <v>0.15250000000000002</v>
      </c>
      <c r="G27" t="s">
        <v>47</v>
      </c>
    </row>
    <row r="28" spans="2:6" ht="12.75">
      <c r="B28" s="5">
        <v>6</v>
      </c>
      <c r="C28" s="5" t="s">
        <v>32</v>
      </c>
      <c r="D28" s="5" t="s">
        <v>32</v>
      </c>
      <c r="E28" s="5">
        <v>0.26</v>
      </c>
      <c r="F28" s="5">
        <f>K$7-E28</f>
        <v>0.3025</v>
      </c>
    </row>
    <row r="29" spans="2:7" ht="12.75">
      <c r="B29" s="5"/>
      <c r="C29" s="5" t="s">
        <v>33</v>
      </c>
      <c r="D29" s="5" t="s">
        <v>33</v>
      </c>
      <c r="E29" s="5">
        <v>0.18</v>
      </c>
      <c r="F29" s="5">
        <f>F28-E29</f>
        <v>0.1225</v>
      </c>
      <c r="G29" t="s">
        <v>47</v>
      </c>
    </row>
    <row r="30" spans="2:6" ht="12.75">
      <c r="B30" s="12"/>
      <c r="C30" s="12"/>
      <c r="D30" s="12"/>
      <c r="E30" s="12"/>
      <c r="F30" s="12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1">
      <selection activeCell="E1" sqref="E1:F14"/>
    </sheetView>
  </sheetViews>
  <sheetFormatPr defaultColWidth="9.140625" defaultRowHeight="12.75"/>
  <cols>
    <col min="1" max="1" width="4.28125" style="0" customWidth="1"/>
    <col min="2" max="2" width="6.28125" style="0" customWidth="1"/>
    <col min="3" max="3" width="14.00390625" style="0" customWidth="1"/>
  </cols>
  <sheetData>
    <row r="1" spans="5:6" ht="12.75">
      <c r="E1" t="s">
        <v>53</v>
      </c>
      <c r="F1" t="s">
        <v>54</v>
      </c>
    </row>
    <row r="2" spans="1:6" ht="12.75">
      <c r="A2" t="s">
        <v>98</v>
      </c>
      <c r="E2" t="s">
        <v>55</v>
      </c>
      <c r="F2">
        <v>70</v>
      </c>
    </row>
    <row r="3" spans="5:15" ht="12.75">
      <c r="E3" t="s">
        <v>56</v>
      </c>
      <c r="F3">
        <v>40</v>
      </c>
      <c r="G3" s="2" t="s">
        <v>55</v>
      </c>
      <c r="H3" s="2"/>
      <c r="I3" s="2" t="s">
        <v>58</v>
      </c>
      <c r="J3" s="2"/>
      <c r="K3" s="2" t="s">
        <v>59</v>
      </c>
      <c r="L3" s="2"/>
      <c r="M3" s="2" t="s">
        <v>60</v>
      </c>
      <c r="N3" s="2"/>
      <c r="O3" s="2"/>
    </row>
    <row r="4" spans="5:15" ht="12.75">
      <c r="E4" t="s">
        <v>57</v>
      </c>
      <c r="F4">
        <v>45</v>
      </c>
      <c r="G4" s="2"/>
      <c r="H4" s="2"/>
      <c r="I4" s="2"/>
      <c r="J4" s="2"/>
      <c r="K4" s="2"/>
      <c r="L4" s="2"/>
      <c r="M4" s="2"/>
      <c r="N4" s="2"/>
      <c r="O4" s="2"/>
    </row>
    <row r="5" spans="5:15" ht="12.75">
      <c r="E5" t="s">
        <v>58</v>
      </c>
      <c r="F5">
        <v>10</v>
      </c>
      <c r="G5" s="2"/>
      <c r="H5" s="2"/>
      <c r="I5" s="2"/>
      <c r="J5" s="2"/>
      <c r="K5" s="2"/>
      <c r="L5" s="2"/>
      <c r="M5" s="2"/>
      <c r="N5" s="2"/>
      <c r="O5" s="2" t="s">
        <v>62</v>
      </c>
    </row>
    <row r="6" spans="5:15" ht="12.75">
      <c r="E6" t="s">
        <v>61</v>
      </c>
      <c r="F6">
        <v>30</v>
      </c>
      <c r="G6" s="2" t="s">
        <v>56</v>
      </c>
      <c r="H6" s="2"/>
      <c r="I6" s="2" t="s">
        <v>61</v>
      </c>
      <c r="J6" s="2"/>
      <c r="K6" s="2" t="s">
        <v>64</v>
      </c>
      <c r="L6" s="2"/>
      <c r="M6" s="2"/>
      <c r="N6" s="2"/>
      <c r="O6" s="2"/>
    </row>
    <row r="7" spans="5:15" ht="12.75">
      <c r="E7" t="s">
        <v>63</v>
      </c>
      <c r="F7">
        <v>20</v>
      </c>
      <c r="G7" s="2"/>
      <c r="H7" s="2"/>
      <c r="I7" s="2"/>
      <c r="J7" s="2"/>
      <c r="K7" s="2"/>
      <c r="L7" s="2"/>
      <c r="M7" s="2" t="s">
        <v>65</v>
      </c>
      <c r="N7" s="2"/>
      <c r="O7" s="2"/>
    </row>
    <row r="8" spans="5:15" ht="12.75">
      <c r="E8" t="s">
        <v>59</v>
      </c>
      <c r="F8">
        <v>60</v>
      </c>
      <c r="G8" s="2"/>
      <c r="H8" s="2"/>
      <c r="I8" s="2"/>
      <c r="J8" s="2"/>
      <c r="K8" s="2"/>
      <c r="L8" s="2"/>
      <c r="M8" s="2"/>
      <c r="N8" s="2"/>
      <c r="O8" s="2"/>
    </row>
    <row r="9" spans="5:15" ht="12.75">
      <c r="E9" t="s">
        <v>64</v>
      </c>
      <c r="F9">
        <v>50</v>
      </c>
      <c r="G9" s="2" t="s">
        <v>57</v>
      </c>
      <c r="H9" s="2"/>
      <c r="I9" s="2" t="s">
        <v>63</v>
      </c>
      <c r="J9" s="2"/>
      <c r="K9" s="2" t="s">
        <v>38</v>
      </c>
      <c r="L9" s="2"/>
      <c r="M9" s="2"/>
      <c r="N9" s="2"/>
      <c r="O9" s="2"/>
    </row>
    <row r="10" spans="5:6" ht="12.75">
      <c r="E10" t="s">
        <v>38</v>
      </c>
      <c r="F10">
        <v>15</v>
      </c>
    </row>
    <row r="11" spans="5:6" ht="12.75">
      <c r="E11" t="s">
        <v>60</v>
      </c>
      <c r="F11">
        <v>25</v>
      </c>
    </row>
    <row r="12" spans="5:6" ht="12.75">
      <c r="E12" t="s">
        <v>65</v>
      </c>
      <c r="F12">
        <v>20</v>
      </c>
    </row>
    <row r="13" spans="5:6" ht="12.75">
      <c r="E13" t="s">
        <v>62</v>
      </c>
      <c r="F13">
        <v>25</v>
      </c>
    </row>
    <row r="14" spans="5:6" ht="12.75">
      <c r="E14" t="s">
        <v>66</v>
      </c>
      <c r="F14">
        <f>SUM(F2:F13)</f>
        <v>410</v>
      </c>
    </row>
    <row r="16" spans="2:11" ht="12.75">
      <c r="B16" t="s">
        <v>67</v>
      </c>
      <c r="C16">
        <f>7.5*60*60</f>
        <v>27000</v>
      </c>
      <c r="D16" t="s">
        <v>29</v>
      </c>
      <c r="E16" t="s">
        <v>37</v>
      </c>
      <c r="F16">
        <f>C16/300</f>
        <v>90</v>
      </c>
      <c r="G16" t="s">
        <v>29</v>
      </c>
      <c r="J16" t="s">
        <v>68</v>
      </c>
      <c r="K16">
        <f>F14/F16</f>
        <v>4.555555555555555</v>
      </c>
    </row>
    <row r="18" spans="1:11" ht="12.75">
      <c r="A18" t="s">
        <v>84</v>
      </c>
      <c r="E18" s="1" t="str">
        <f>IF(MAX(F2:F13)&lt;=F16,"Can Balance Line","CannotBalanceLine")</f>
        <v>Can Balance Line</v>
      </c>
      <c r="J18" t="s">
        <v>69</v>
      </c>
      <c r="K18">
        <f>ROUNDUP(K16,)</f>
        <v>5</v>
      </c>
    </row>
    <row r="20" spans="2:11" ht="12.75">
      <c r="B20" t="s">
        <v>44</v>
      </c>
      <c r="C20" t="s">
        <v>70</v>
      </c>
      <c r="D20" t="s">
        <v>0</v>
      </c>
      <c r="E20" t="s">
        <v>2</v>
      </c>
      <c r="F20" t="s">
        <v>46</v>
      </c>
      <c r="G20" t="s">
        <v>71</v>
      </c>
      <c r="K20" t="s">
        <v>72</v>
      </c>
    </row>
    <row r="21" spans="2:11" ht="12.75">
      <c r="B21">
        <v>1</v>
      </c>
      <c r="C21" s="4" t="s">
        <v>73</v>
      </c>
      <c r="D21" s="9" t="s">
        <v>55</v>
      </c>
      <c r="E21">
        <f aca="true" t="shared" si="0" ref="E21:E32">LOOKUP(D21,$E$2:$E$13,$F$2:$F$13)</f>
        <v>70</v>
      </c>
      <c r="F21">
        <f>F16-E21</f>
        <v>20</v>
      </c>
      <c r="G21" s="4" t="s">
        <v>74</v>
      </c>
      <c r="K21">
        <f>K16/B32</f>
        <v>0.9111111111111111</v>
      </c>
    </row>
    <row r="22" spans="2:7" ht="12.75">
      <c r="B22">
        <f aca="true" t="shared" si="1" ref="B22:B32">IF(G21="Yes",B21+1,B21)</f>
        <v>1</v>
      </c>
      <c r="C22" s="4" t="s">
        <v>58</v>
      </c>
      <c r="D22" s="9" t="s">
        <v>58</v>
      </c>
      <c r="E22">
        <f t="shared" si="0"/>
        <v>10</v>
      </c>
      <c r="F22">
        <f aca="true" t="shared" si="2" ref="F22:F32">IF(G21="Yes",$F$16-E22,F21-E22)</f>
        <v>10</v>
      </c>
      <c r="G22" s="4" t="s">
        <v>75</v>
      </c>
    </row>
    <row r="23" spans="2:7" ht="12.75">
      <c r="B23">
        <f t="shared" si="1"/>
        <v>2</v>
      </c>
      <c r="C23" s="4" t="s">
        <v>76</v>
      </c>
      <c r="D23" s="9" t="s">
        <v>59</v>
      </c>
      <c r="E23">
        <f t="shared" si="0"/>
        <v>60</v>
      </c>
      <c r="F23">
        <f t="shared" si="2"/>
        <v>30</v>
      </c>
      <c r="G23" s="4" t="s">
        <v>74</v>
      </c>
    </row>
    <row r="24" spans="2:9" ht="12.75">
      <c r="B24">
        <f t="shared" si="1"/>
        <v>2</v>
      </c>
      <c r="C24" s="4" t="s">
        <v>60</v>
      </c>
      <c r="D24" s="9" t="s">
        <v>60</v>
      </c>
      <c r="E24">
        <f t="shared" si="0"/>
        <v>25</v>
      </c>
      <c r="F24">
        <f t="shared" si="2"/>
        <v>5</v>
      </c>
      <c r="G24" s="4" t="s">
        <v>75</v>
      </c>
      <c r="I24" s="1" t="str">
        <f>IF(B32=K18,"No Need to Try Other Decision Rule","Try Other Decision Rule")</f>
        <v>No Need to Try Other Decision Rule</v>
      </c>
    </row>
    <row r="25" spans="2:7" ht="12.75">
      <c r="B25">
        <f t="shared" si="1"/>
        <v>3</v>
      </c>
      <c r="C25" s="4" t="s">
        <v>77</v>
      </c>
      <c r="D25" s="9" t="s">
        <v>57</v>
      </c>
      <c r="E25">
        <f t="shared" si="0"/>
        <v>45</v>
      </c>
      <c r="F25">
        <f t="shared" si="2"/>
        <v>45</v>
      </c>
      <c r="G25" s="4" t="s">
        <v>74</v>
      </c>
    </row>
    <row r="26" spans="2:7" ht="12.75">
      <c r="B26">
        <f t="shared" si="1"/>
        <v>3</v>
      </c>
      <c r="C26" s="4" t="s">
        <v>78</v>
      </c>
      <c r="D26" s="9" t="s">
        <v>56</v>
      </c>
      <c r="E26">
        <f t="shared" si="0"/>
        <v>40</v>
      </c>
      <c r="F26">
        <f t="shared" si="2"/>
        <v>5</v>
      </c>
      <c r="G26" s="4" t="s">
        <v>75</v>
      </c>
    </row>
    <row r="27" spans="2:7" ht="12.75">
      <c r="B27">
        <f t="shared" si="1"/>
        <v>4</v>
      </c>
      <c r="C27" s="4" t="s">
        <v>79</v>
      </c>
      <c r="D27" s="9" t="s">
        <v>61</v>
      </c>
      <c r="E27">
        <f t="shared" si="0"/>
        <v>30</v>
      </c>
      <c r="F27">
        <f t="shared" si="2"/>
        <v>60</v>
      </c>
      <c r="G27" s="4" t="s">
        <v>74</v>
      </c>
    </row>
    <row r="28" spans="2:7" ht="12.75">
      <c r="B28">
        <f t="shared" si="1"/>
        <v>4</v>
      </c>
      <c r="C28" s="4" t="s">
        <v>80</v>
      </c>
      <c r="D28" s="9" t="s">
        <v>64</v>
      </c>
      <c r="E28">
        <f t="shared" si="0"/>
        <v>50</v>
      </c>
      <c r="F28">
        <f t="shared" si="2"/>
        <v>10</v>
      </c>
      <c r="G28" s="4" t="s">
        <v>75</v>
      </c>
    </row>
    <row r="29" spans="2:7" ht="12.75">
      <c r="B29">
        <f t="shared" si="1"/>
        <v>5</v>
      </c>
      <c r="C29" s="4" t="s">
        <v>63</v>
      </c>
      <c r="D29" s="9" t="s">
        <v>63</v>
      </c>
      <c r="E29">
        <f t="shared" si="0"/>
        <v>20</v>
      </c>
      <c r="F29">
        <f t="shared" si="2"/>
        <v>70</v>
      </c>
      <c r="G29" s="4" t="s">
        <v>74</v>
      </c>
    </row>
    <row r="30" spans="2:7" ht="12.75">
      <c r="B30">
        <f t="shared" si="1"/>
        <v>5</v>
      </c>
      <c r="C30" s="4" t="s">
        <v>81</v>
      </c>
      <c r="D30" s="9" t="s">
        <v>82</v>
      </c>
      <c r="E30">
        <f t="shared" si="0"/>
        <v>15</v>
      </c>
      <c r="F30">
        <f t="shared" si="2"/>
        <v>55</v>
      </c>
      <c r="G30" s="4" t="s">
        <v>74</v>
      </c>
    </row>
    <row r="31" spans="2:7" ht="12.75">
      <c r="B31">
        <f t="shared" si="1"/>
        <v>5</v>
      </c>
      <c r="C31" s="4" t="s">
        <v>65</v>
      </c>
      <c r="D31" s="9" t="s">
        <v>65</v>
      </c>
      <c r="E31">
        <f t="shared" si="0"/>
        <v>20</v>
      </c>
      <c r="F31">
        <f t="shared" si="2"/>
        <v>35</v>
      </c>
      <c r="G31" s="4" t="s">
        <v>74</v>
      </c>
    </row>
    <row r="32" spans="2:7" ht="12.75">
      <c r="B32">
        <f t="shared" si="1"/>
        <v>5</v>
      </c>
      <c r="C32" s="4" t="s">
        <v>62</v>
      </c>
      <c r="D32" s="9" t="s">
        <v>62</v>
      </c>
      <c r="E32">
        <f t="shared" si="0"/>
        <v>25</v>
      </c>
      <c r="F32">
        <f t="shared" si="2"/>
        <v>10</v>
      </c>
      <c r="G32" s="4" t="s">
        <v>83</v>
      </c>
    </row>
  </sheetData>
  <printOptions/>
  <pageMargins left="0.27" right="0.23" top="1" bottom="1" header="0.5" footer="0.5"/>
  <pageSetup horizontalDpi="300" verticalDpi="3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3">
      <selection activeCell="A2" sqref="A2"/>
    </sheetView>
  </sheetViews>
  <sheetFormatPr defaultColWidth="9.140625" defaultRowHeight="12.75"/>
  <cols>
    <col min="2" max="2" width="11.57421875" style="0" customWidth="1"/>
    <col min="5" max="5" width="16.8515625" style="0" customWidth="1"/>
    <col min="9" max="9" width="4.00390625" style="0" customWidth="1"/>
    <col min="10" max="10" width="10.00390625" style="0" customWidth="1"/>
  </cols>
  <sheetData>
    <row r="1" spans="1:5" ht="12.75">
      <c r="A1" s="5" t="s">
        <v>0</v>
      </c>
      <c r="B1" s="5" t="s">
        <v>1</v>
      </c>
      <c r="C1" s="5" t="s">
        <v>2</v>
      </c>
      <c r="E1" t="s">
        <v>99</v>
      </c>
    </row>
    <row r="2" spans="1:8" ht="12.75">
      <c r="A2" s="10" t="s">
        <v>3</v>
      </c>
      <c r="B2" s="5" t="s">
        <v>10</v>
      </c>
      <c r="C2" s="5">
        <v>50</v>
      </c>
      <c r="F2" t="s">
        <v>19</v>
      </c>
      <c r="H2">
        <f>8*60*60</f>
        <v>28800</v>
      </c>
    </row>
    <row r="3" spans="1:8" ht="12.75">
      <c r="A3" s="10" t="s">
        <v>4</v>
      </c>
      <c r="B3" s="5" t="s">
        <v>3</v>
      </c>
      <c r="C3" s="5">
        <v>40</v>
      </c>
      <c r="F3" t="s">
        <v>18</v>
      </c>
      <c r="H3">
        <v>400</v>
      </c>
    </row>
    <row r="4" spans="1:8" ht="12.75">
      <c r="A4" s="10" t="s">
        <v>5</v>
      </c>
      <c r="B4" s="5" t="s">
        <v>3</v>
      </c>
      <c r="C4" s="5">
        <v>20</v>
      </c>
      <c r="F4" t="s">
        <v>20</v>
      </c>
      <c r="H4">
        <f>H2/H3</f>
        <v>72</v>
      </c>
    </row>
    <row r="5" spans="1:3" ht="12.75">
      <c r="A5" s="10" t="s">
        <v>6</v>
      </c>
      <c r="B5" s="5" t="s">
        <v>4</v>
      </c>
      <c r="C5" s="5">
        <v>25</v>
      </c>
    </row>
    <row r="6" spans="1:6" ht="12.75">
      <c r="A6" s="10" t="s">
        <v>7</v>
      </c>
      <c r="B6" s="5" t="s">
        <v>4</v>
      </c>
      <c r="C6" s="5">
        <v>15</v>
      </c>
      <c r="F6" s="1" t="str">
        <f>IF(H4&gt;=MAX(C2:C8),"Can Balance Line","Cannot Balance Line")</f>
        <v>Can Balance Line</v>
      </c>
    </row>
    <row r="7" spans="1:3" ht="12.75">
      <c r="A7" s="10" t="s">
        <v>8</v>
      </c>
      <c r="B7" s="5" t="s">
        <v>5</v>
      </c>
      <c r="C7" s="5">
        <v>30</v>
      </c>
    </row>
    <row r="8" spans="1:10" ht="12.75">
      <c r="A8" s="10" t="s">
        <v>9</v>
      </c>
      <c r="B8" s="5" t="s">
        <v>11</v>
      </c>
      <c r="C8" s="5">
        <v>40</v>
      </c>
      <c r="F8" t="s">
        <v>21</v>
      </c>
      <c r="J8" t="s">
        <v>27</v>
      </c>
    </row>
    <row r="9" spans="1:3" ht="12.75">
      <c r="A9" s="5" t="s">
        <v>35</v>
      </c>
      <c r="B9" s="5" t="s">
        <v>85</v>
      </c>
      <c r="C9" s="5">
        <v>10</v>
      </c>
    </row>
    <row r="10" spans="8:10" ht="12.75">
      <c r="H10">
        <f>C14/H4</f>
        <v>3.1944444444444446</v>
      </c>
      <c r="J10">
        <f>ROUNDUP(H10,)</f>
        <v>4</v>
      </c>
    </row>
    <row r="13" ht="12.75">
      <c r="A13" t="s">
        <v>12</v>
      </c>
    </row>
    <row r="14" ht="12.75">
      <c r="C14">
        <f>SUM(C2:C9)</f>
        <v>230</v>
      </c>
    </row>
    <row r="16" spans="1:6" ht="13.5" thickBot="1">
      <c r="A16" s="3" t="s">
        <v>13</v>
      </c>
      <c r="B16" s="3" t="s">
        <v>14</v>
      </c>
      <c r="C16" s="3" t="s">
        <v>15</v>
      </c>
      <c r="D16" s="3" t="s">
        <v>16</v>
      </c>
      <c r="E16" s="3" t="s">
        <v>17</v>
      </c>
      <c r="F16" s="3" t="s">
        <v>22</v>
      </c>
    </row>
    <row r="17" spans="1:10" ht="12.75">
      <c r="A17" s="2">
        <v>1</v>
      </c>
      <c r="B17" s="4" t="s">
        <v>3</v>
      </c>
      <c r="C17" s="4" t="s">
        <v>3</v>
      </c>
      <c r="D17" s="2">
        <f aca="true" t="shared" si="0" ref="D17:D24">LOOKUP(C17,$A$2:$A$11,$C$2:$C$11)</f>
        <v>50</v>
      </c>
      <c r="E17" s="2">
        <f>H4-D17</f>
        <v>22</v>
      </c>
      <c r="F17" s="4" t="s">
        <v>24</v>
      </c>
      <c r="H17" t="s">
        <v>25</v>
      </c>
      <c r="J17" s="6">
        <f>H10/A24</f>
        <v>0.7986111111111112</v>
      </c>
    </row>
    <row r="18" spans="1:10" ht="12.75">
      <c r="A18" s="2">
        <f aca="true" t="shared" si="1" ref="A18:A24">IF(F17="YES",A17+1,A17)</f>
        <v>1</v>
      </c>
      <c r="B18" s="4" t="s">
        <v>5</v>
      </c>
      <c r="C18" s="4" t="s">
        <v>5</v>
      </c>
      <c r="D18" s="2">
        <f t="shared" si="0"/>
        <v>20</v>
      </c>
      <c r="E18" s="2">
        <f aca="true" t="shared" si="2" ref="E18:E24">IF(F17="YES",$H$4-D18,E17-D18)</f>
        <v>2</v>
      </c>
      <c r="F18" s="4" t="s">
        <v>23</v>
      </c>
      <c r="J18" s="6"/>
    </row>
    <row r="19" spans="1:10" ht="12.75">
      <c r="A19" s="2">
        <f t="shared" si="1"/>
        <v>2</v>
      </c>
      <c r="B19" s="4" t="s">
        <v>86</v>
      </c>
      <c r="C19" s="4" t="s">
        <v>4</v>
      </c>
      <c r="D19" s="2">
        <f t="shared" si="0"/>
        <v>40</v>
      </c>
      <c r="E19" s="2">
        <f t="shared" si="2"/>
        <v>32</v>
      </c>
      <c r="F19" s="4" t="s">
        <v>24</v>
      </c>
      <c r="H19" t="s">
        <v>26</v>
      </c>
      <c r="J19" s="6">
        <f>C14/(A24*H4)</f>
        <v>0.7986111111111112</v>
      </c>
    </row>
    <row r="20" spans="1:6" ht="12.75">
      <c r="A20" s="2">
        <f t="shared" si="1"/>
        <v>2</v>
      </c>
      <c r="B20" s="4" t="s">
        <v>87</v>
      </c>
      <c r="C20" s="4" t="s">
        <v>8</v>
      </c>
      <c r="D20" s="2">
        <f t="shared" si="0"/>
        <v>30</v>
      </c>
      <c r="E20" s="2">
        <f t="shared" si="2"/>
        <v>2</v>
      </c>
      <c r="F20" s="4" t="s">
        <v>23</v>
      </c>
    </row>
    <row r="21" spans="1:8" ht="12.75">
      <c r="A21" s="2">
        <f t="shared" si="1"/>
        <v>3</v>
      </c>
      <c r="B21" s="4" t="s">
        <v>11</v>
      </c>
      <c r="C21" s="4" t="s">
        <v>6</v>
      </c>
      <c r="D21" s="2">
        <f t="shared" si="0"/>
        <v>25</v>
      </c>
      <c r="E21" s="2">
        <f t="shared" si="2"/>
        <v>47</v>
      </c>
      <c r="F21" s="4" t="s">
        <v>24</v>
      </c>
      <c r="H21" s="1" t="str">
        <f>IF(A24=J10,"no need to try other decision rules","try other decision rules")</f>
        <v>no need to try other decision rules</v>
      </c>
    </row>
    <row r="22" spans="1:6" ht="12.75">
      <c r="A22" s="2">
        <f t="shared" si="1"/>
        <v>3</v>
      </c>
      <c r="B22" s="4" t="s">
        <v>7</v>
      </c>
      <c r="C22" s="4" t="s">
        <v>7</v>
      </c>
      <c r="D22" s="2">
        <f t="shared" si="0"/>
        <v>15</v>
      </c>
      <c r="E22" s="2">
        <f t="shared" si="2"/>
        <v>32</v>
      </c>
      <c r="F22" s="4" t="s">
        <v>23</v>
      </c>
    </row>
    <row r="23" spans="1:6" ht="12.75">
      <c r="A23" s="2">
        <f t="shared" si="1"/>
        <v>4</v>
      </c>
      <c r="B23" s="4" t="s">
        <v>9</v>
      </c>
      <c r="C23" s="4" t="s">
        <v>9</v>
      </c>
      <c r="D23" s="2">
        <f t="shared" si="0"/>
        <v>40</v>
      </c>
      <c r="E23" s="2">
        <f t="shared" si="2"/>
        <v>32</v>
      </c>
      <c r="F23" s="4" t="s">
        <v>24</v>
      </c>
    </row>
    <row r="24" spans="1:6" ht="12.75">
      <c r="A24" s="2">
        <f t="shared" si="1"/>
        <v>4</v>
      </c>
      <c r="B24" s="4" t="s">
        <v>35</v>
      </c>
      <c r="C24" s="4" t="s">
        <v>35</v>
      </c>
      <c r="D24" s="2">
        <f t="shared" si="0"/>
        <v>10</v>
      </c>
      <c r="E24" s="2">
        <f t="shared" si="2"/>
        <v>22</v>
      </c>
      <c r="F24" s="4" t="s">
        <v>24</v>
      </c>
    </row>
    <row r="27" spans="1:6" ht="12.75">
      <c r="A27" s="2"/>
      <c r="B27" s="2"/>
      <c r="C27" s="2"/>
      <c r="D27" s="2"/>
      <c r="E27" s="2"/>
      <c r="F27" s="2"/>
    </row>
    <row r="28" spans="1:6" ht="12.75">
      <c r="A28" s="2"/>
      <c r="B28" s="11"/>
      <c r="C28" s="2"/>
      <c r="D28" s="2"/>
      <c r="E28" s="2"/>
      <c r="F28" s="2"/>
    </row>
    <row r="29" spans="1:6" ht="12.75">
      <c r="A29" s="2"/>
      <c r="B29" s="2"/>
      <c r="C29" s="2"/>
      <c r="D29" s="2"/>
      <c r="E29" s="2"/>
      <c r="F29" s="2"/>
    </row>
    <row r="30" spans="1:6" ht="12.75">
      <c r="A30" s="2"/>
      <c r="B30" s="11"/>
      <c r="C30" s="2"/>
      <c r="D30" s="2"/>
      <c r="E30" s="2"/>
      <c r="F30" s="2"/>
    </row>
    <row r="31" spans="1:6" ht="12.75">
      <c r="A31" s="2"/>
      <c r="B31" s="2"/>
      <c r="C31" s="2"/>
      <c r="D31" s="2"/>
      <c r="E31" s="2"/>
      <c r="F31" s="2"/>
    </row>
    <row r="32" spans="1:6" ht="12.75">
      <c r="A32" s="2"/>
      <c r="B32" s="2"/>
      <c r="C32" s="2"/>
      <c r="D32" s="2"/>
      <c r="E32" s="2"/>
      <c r="F32" s="2"/>
    </row>
  </sheetData>
  <printOptions/>
  <pageMargins left="0.75" right="0.75" top="1" bottom="0.72" header="0.5" footer="0.5"/>
  <pageSetup horizontalDpi="300" verticalDpi="3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>
      <selection activeCell="A1" sqref="A1:K27"/>
    </sheetView>
  </sheetViews>
  <sheetFormatPr defaultColWidth="9.140625" defaultRowHeight="12.75"/>
  <cols>
    <col min="2" max="2" width="11.57421875" style="0" customWidth="1"/>
    <col min="5" max="5" width="16.8515625" style="0" customWidth="1"/>
    <col min="7" max="7" width="11.421875" style="0" customWidth="1"/>
    <col min="9" max="9" width="4.00390625" style="0" customWidth="1"/>
    <col min="10" max="10" width="10.00390625" style="0" customWidth="1"/>
  </cols>
  <sheetData>
    <row r="1" spans="1:5" ht="12.75">
      <c r="A1" s="5" t="s">
        <v>0</v>
      </c>
      <c r="B1" s="5" t="s">
        <v>1</v>
      </c>
      <c r="C1" s="5" t="s">
        <v>2</v>
      </c>
      <c r="E1" t="s">
        <v>100</v>
      </c>
    </row>
    <row r="2" spans="1:8" ht="12.75">
      <c r="A2" s="10" t="s">
        <v>3</v>
      </c>
      <c r="B2" s="5" t="s">
        <v>10</v>
      </c>
      <c r="C2" s="5">
        <v>120</v>
      </c>
      <c r="F2" t="s">
        <v>19</v>
      </c>
      <c r="H2">
        <f>6*60*60</f>
        <v>21600</v>
      </c>
    </row>
    <row r="3" spans="1:8" ht="12.75">
      <c r="A3" s="10" t="s">
        <v>4</v>
      </c>
      <c r="B3" s="5" t="s">
        <v>3</v>
      </c>
      <c r="C3" s="5">
        <v>50</v>
      </c>
      <c r="F3" t="s">
        <v>18</v>
      </c>
      <c r="H3">
        <v>180</v>
      </c>
    </row>
    <row r="4" spans="1:8" ht="12.75">
      <c r="A4" s="10" t="s">
        <v>5</v>
      </c>
      <c r="B4" s="5" t="s">
        <v>4</v>
      </c>
      <c r="C4" s="5">
        <v>40</v>
      </c>
      <c r="F4" t="s">
        <v>20</v>
      </c>
      <c r="H4">
        <f>H2/H3</f>
        <v>120</v>
      </c>
    </row>
    <row r="5" spans="1:3" ht="12.75">
      <c r="A5" s="10" t="s">
        <v>6</v>
      </c>
      <c r="B5" s="5" t="s">
        <v>88</v>
      </c>
      <c r="C5" s="5">
        <v>80</v>
      </c>
    </row>
    <row r="6" spans="1:6" ht="12.75">
      <c r="A6" s="10" t="s">
        <v>7</v>
      </c>
      <c r="B6" s="5" t="s">
        <v>3</v>
      </c>
      <c r="C6" s="5">
        <v>100</v>
      </c>
      <c r="F6" s="1" t="str">
        <f>IF(H4&gt;=MAX(C2:C11),"Can Balance Line","Cannot Balance Line")</f>
        <v>Can Balance Line</v>
      </c>
    </row>
    <row r="7" spans="1:3" ht="12.75">
      <c r="A7" s="10" t="s">
        <v>8</v>
      </c>
      <c r="B7" s="5" t="s">
        <v>7</v>
      </c>
      <c r="C7" s="5">
        <v>20</v>
      </c>
    </row>
    <row r="8" spans="1:8" ht="12.75">
      <c r="A8" s="10" t="s">
        <v>9</v>
      </c>
      <c r="B8" s="5" t="s">
        <v>35</v>
      </c>
      <c r="C8" s="5">
        <v>90</v>
      </c>
      <c r="F8" t="s">
        <v>21</v>
      </c>
      <c r="H8">
        <f>C14/H4</f>
        <v>5.416666666666667</v>
      </c>
    </row>
    <row r="9" spans="1:3" ht="12.75">
      <c r="A9" s="5" t="s">
        <v>35</v>
      </c>
      <c r="B9" s="5" t="s">
        <v>3</v>
      </c>
      <c r="C9" s="5">
        <v>60</v>
      </c>
    </row>
    <row r="10" spans="1:8" ht="12.75">
      <c r="A10" s="5" t="s">
        <v>38</v>
      </c>
      <c r="B10" s="5" t="s">
        <v>3</v>
      </c>
      <c r="C10" s="5">
        <v>30</v>
      </c>
      <c r="F10" t="s">
        <v>103</v>
      </c>
      <c r="H10">
        <f>ROUNDUP(H8,0)</f>
        <v>6</v>
      </c>
    </row>
    <row r="11" spans="1:3" ht="12.75">
      <c r="A11" s="5" t="s">
        <v>30</v>
      </c>
      <c r="B11" s="5" t="s">
        <v>89</v>
      </c>
      <c r="C11" s="5">
        <v>60</v>
      </c>
    </row>
    <row r="13" ht="12.75">
      <c r="A13" t="s">
        <v>12</v>
      </c>
    </row>
    <row r="14" ht="12.75">
      <c r="C14">
        <f>SUM(C2:C11)</f>
        <v>650</v>
      </c>
    </row>
    <row r="16" spans="1:6" ht="13.5" thickBot="1">
      <c r="A16" s="3" t="s">
        <v>13</v>
      </c>
      <c r="B16" s="3" t="s">
        <v>14</v>
      </c>
      <c r="C16" s="3" t="s">
        <v>15</v>
      </c>
      <c r="D16" s="3" t="s">
        <v>16</v>
      </c>
      <c r="E16" s="3" t="s">
        <v>17</v>
      </c>
      <c r="F16" s="3" t="s">
        <v>22</v>
      </c>
    </row>
    <row r="17" spans="1:10" ht="12.75">
      <c r="A17" s="2">
        <v>1</v>
      </c>
      <c r="B17" s="4" t="s">
        <v>3</v>
      </c>
      <c r="C17" s="4" t="s">
        <v>3</v>
      </c>
      <c r="D17" s="2">
        <f aca="true" t="shared" si="0" ref="D17:D26">LOOKUP(C17,$A$2:$A$11,$C$2:$C$11)</f>
        <v>120</v>
      </c>
      <c r="E17" s="2">
        <f>H4-D17</f>
        <v>0</v>
      </c>
      <c r="F17" s="4" t="s">
        <v>23</v>
      </c>
      <c r="H17" t="s">
        <v>25</v>
      </c>
      <c r="J17" s="6">
        <f>H8/A26</f>
        <v>0.9027777777777778</v>
      </c>
    </row>
    <row r="18" spans="1:10" ht="12.75">
      <c r="A18" s="2">
        <f aca="true" t="shared" si="1" ref="A18:A26">IF(F17="YES",A17+1,A17)</f>
        <v>2</v>
      </c>
      <c r="B18" s="4" t="s">
        <v>90</v>
      </c>
      <c r="C18" s="4" t="s">
        <v>7</v>
      </c>
      <c r="D18" s="2">
        <f t="shared" si="0"/>
        <v>100</v>
      </c>
      <c r="E18" s="2">
        <f aca="true" t="shared" si="2" ref="E18:E26">IF(F17="YES",$H$4-D18,E17-D18)</f>
        <v>20</v>
      </c>
      <c r="F18" s="4" t="s">
        <v>24</v>
      </c>
      <c r="J18" s="6"/>
    </row>
    <row r="19" spans="1:10" ht="12.75">
      <c r="A19" s="2">
        <f t="shared" si="1"/>
        <v>2</v>
      </c>
      <c r="B19" s="4" t="s">
        <v>91</v>
      </c>
      <c r="C19" s="4" t="s">
        <v>8</v>
      </c>
      <c r="D19" s="2">
        <f t="shared" si="0"/>
        <v>20</v>
      </c>
      <c r="E19" s="2">
        <f t="shared" si="2"/>
        <v>0</v>
      </c>
      <c r="F19" s="4" t="s">
        <v>23</v>
      </c>
      <c r="J19" s="6"/>
    </row>
    <row r="20" spans="1:6" ht="12.75">
      <c r="A20" s="2">
        <f t="shared" si="1"/>
        <v>3</v>
      </c>
      <c r="B20" s="4" t="s">
        <v>92</v>
      </c>
      <c r="C20" s="4" t="s">
        <v>35</v>
      </c>
      <c r="D20" s="2">
        <f t="shared" si="0"/>
        <v>60</v>
      </c>
      <c r="E20" s="2">
        <f t="shared" si="2"/>
        <v>60</v>
      </c>
      <c r="F20" s="4" t="s">
        <v>24</v>
      </c>
    </row>
    <row r="21" spans="1:8" ht="12.75">
      <c r="A21" s="2">
        <f t="shared" si="1"/>
        <v>3</v>
      </c>
      <c r="B21" s="4" t="s">
        <v>93</v>
      </c>
      <c r="C21" s="4" t="s">
        <v>4</v>
      </c>
      <c r="D21" s="2">
        <f t="shared" si="0"/>
        <v>50</v>
      </c>
      <c r="E21" s="2">
        <f t="shared" si="2"/>
        <v>10</v>
      </c>
      <c r="F21" s="4" t="s">
        <v>23</v>
      </c>
      <c r="H21" s="1" t="str">
        <f>IF(A26=H10,"no need to try other decision rules","try other decision rules")</f>
        <v>no need to try other decision rules</v>
      </c>
    </row>
    <row r="22" spans="1:6" ht="12.75">
      <c r="A22" s="2">
        <f t="shared" si="1"/>
        <v>4</v>
      </c>
      <c r="B22" s="4" t="s">
        <v>94</v>
      </c>
      <c r="C22" s="4" t="s">
        <v>9</v>
      </c>
      <c r="D22" s="2">
        <f t="shared" si="0"/>
        <v>90</v>
      </c>
      <c r="E22" s="2">
        <f t="shared" si="2"/>
        <v>30</v>
      </c>
      <c r="F22" s="4" t="s">
        <v>24</v>
      </c>
    </row>
    <row r="23" spans="1:6" ht="12.75">
      <c r="A23" s="2">
        <f t="shared" si="1"/>
        <v>4</v>
      </c>
      <c r="B23" s="4" t="s">
        <v>38</v>
      </c>
      <c r="C23" s="4" t="s">
        <v>38</v>
      </c>
      <c r="D23" s="2">
        <f t="shared" si="0"/>
        <v>30</v>
      </c>
      <c r="E23" s="2">
        <f t="shared" si="2"/>
        <v>0</v>
      </c>
      <c r="F23" s="4" t="s">
        <v>23</v>
      </c>
    </row>
    <row r="24" spans="1:6" ht="12.75">
      <c r="A24" s="2">
        <f t="shared" si="1"/>
        <v>5</v>
      </c>
      <c r="B24" s="4" t="s">
        <v>5</v>
      </c>
      <c r="C24" s="4" t="s">
        <v>5</v>
      </c>
      <c r="D24" s="2">
        <f t="shared" si="0"/>
        <v>40</v>
      </c>
      <c r="E24" s="2">
        <f t="shared" si="2"/>
        <v>80</v>
      </c>
      <c r="F24" s="4" t="s">
        <v>24</v>
      </c>
    </row>
    <row r="25" spans="1:6" ht="12.75">
      <c r="A25" s="2">
        <f t="shared" si="1"/>
        <v>5</v>
      </c>
      <c r="B25" s="4" t="s">
        <v>6</v>
      </c>
      <c r="C25" s="4" t="s">
        <v>6</v>
      </c>
      <c r="D25" s="2">
        <f t="shared" si="0"/>
        <v>80</v>
      </c>
      <c r="E25" s="2">
        <f t="shared" si="2"/>
        <v>0</v>
      </c>
      <c r="F25" s="4" t="s">
        <v>23</v>
      </c>
    </row>
    <row r="26" spans="1:6" ht="12.75">
      <c r="A26" s="2">
        <f t="shared" si="1"/>
        <v>6</v>
      </c>
      <c r="B26" s="4" t="s">
        <v>30</v>
      </c>
      <c r="C26" s="4" t="s">
        <v>30</v>
      </c>
      <c r="D26" s="2">
        <f t="shared" si="0"/>
        <v>60</v>
      </c>
      <c r="E26" s="2">
        <f t="shared" si="2"/>
        <v>60</v>
      </c>
      <c r="F26" s="4"/>
    </row>
    <row r="27" spans="1:6" ht="12.75">
      <c r="A27" s="2"/>
      <c r="B27" s="2"/>
      <c r="C27" s="2"/>
      <c r="D27" s="2"/>
      <c r="E27" s="2"/>
      <c r="F27" s="2"/>
    </row>
    <row r="28" spans="1:6" ht="12.75">
      <c r="A28" s="2" t="s">
        <v>95</v>
      </c>
      <c r="B28" s="11" t="s">
        <v>96</v>
      </c>
      <c r="C28" s="2"/>
      <c r="D28" s="2"/>
      <c r="E28" s="2"/>
      <c r="F28" s="2"/>
    </row>
    <row r="29" spans="1:6" ht="12.75">
      <c r="A29" s="2"/>
      <c r="B29" s="2"/>
      <c r="C29" s="2"/>
      <c r="D29" s="2"/>
      <c r="E29" s="2"/>
      <c r="F29" s="2"/>
    </row>
    <row r="30" spans="1:6" ht="12.75">
      <c r="A30" s="2"/>
      <c r="B30" s="11"/>
      <c r="C30" s="2"/>
      <c r="D30" s="2"/>
      <c r="E30" s="2"/>
      <c r="F30" s="2"/>
    </row>
    <row r="31" spans="1:6" ht="12.75">
      <c r="A31" s="2"/>
      <c r="B31" s="2"/>
      <c r="C31" s="2"/>
      <c r="D31" s="2"/>
      <c r="E31" s="2"/>
      <c r="F31" s="2"/>
    </row>
    <row r="32" spans="1:6" ht="12.75">
      <c r="A32" s="2"/>
      <c r="B32" s="2"/>
      <c r="C32" s="2"/>
      <c r="D32" s="2"/>
      <c r="E32" s="2"/>
      <c r="F32" s="2"/>
    </row>
  </sheetData>
  <printOptions/>
  <pageMargins left="0.25" right="0.25" top="0.51" bottom="0.21" header="0.5" footer="0.5"/>
  <pageSetup horizontalDpi="300" verticalDpi="3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 Moyne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Site License</dc:creator>
  <cp:keywords/>
  <dc:description/>
  <cp:lastModifiedBy>wright</cp:lastModifiedBy>
  <cp:lastPrinted>2002-09-24T21:41:02Z</cp:lastPrinted>
  <dcterms:created xsi:type="dcterms:W3CDTF">1999-10-07T11:30:28Z</dcterms:created>
  <dcterms:modified xsi:type="dcterms:W3CDTF">2003-10-09T00:55:29Z</dcterms:modified>
  <cp:category/>
  <cp:version/>
  <cp:contentType/>
  <cp:contentStatus/>
</cp:coreProperties>
</file>